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<sst xmlns="http://schemas.openxmlformats.org/spreadsheetml/2006/main" count="1444" uniqueCount="417">
  <si>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</si>
  <si>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</si>
  <si>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</si>
  <si>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</si>
  <si>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</si>
  <si>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</si>
  <si>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</si>
  <si>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</si>
  <si>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</si>
  <si>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</si>
  <si>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</si>
  <si>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</si>
  <si>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</si>
  <si>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</si>
  <si>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</si>
  <si>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</si>
  <si>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</si>
  <si>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</si>
  <si>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</si>
  <si>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</si>
  <si>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</si>
  <si>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</si>
  <si>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</si>
  <si>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</si>
  <si>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</si>
  <si>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</si>
  <si>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</si>
  <si>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</si>
  <si>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</si>
  <si>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</si>
  <si>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</si>
  <si>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</si>
  <si>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</si>
  <si>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</si>
  <si>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</si>
  <si>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</si>
  <si>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</si>
  <si>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</si>
  <si>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</si>
  <si>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</si>
  <si>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</si>
  <si>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</si>
  <si>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</si>
  <si>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</si>
  <si>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</si>
  <si>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</si>
  <si>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</si>
  <si>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</si>
  <si>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</si>
  <si>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</si>
  <si>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</si>
  <si>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</si>
  <si>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</si>
  <si>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</si>
  <si>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</si>
  <si>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</si>
  <si>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</si>
  <si>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</si>
  <si>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</si>
  <si>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</si>
  <si>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</si>
  <si>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</si>
  <si>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</si>
  <si>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</si>
  <si>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</si>
  <si>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</si>
  <si>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</si>
  <si>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</si>
  <si>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</si>
  <si>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</si>
  <si>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Полянская Н.В.</t>
  </si>
  <si>
    <t>Ануфриев А.Б.</t>
  </si>
  <si>
    <t>Юн И.В.</t>
  </si>
  <si>
    <t>Бакал М.Э.</t>
  </si>
  <si>
    <t>Сидоров А.Ю.</t>
  </si>
  <si>
    <t>Черняк Е.В.</t>
  </si>
  <si>
    <t>Академова В.В.</t>
  </si>
  <si>
    <t>Жук И.В.</t>
  </si>
  <si>
    <t>Аушев П.С.</t>
  </si>
  <si>
    <t>Бахчаев С.Ю.</t>
  </si>
  <si>
    <t>Жевелев С.Н.</t>
  </si>
  <si>
    <t>Овсиенко С.С.</t>
  </si>
  <si>
    <t>Митин В.Д.</t>
  </si>
  <si>
    <t>Табатадзе М.В.</t>
  </si>
  <si>
    <t>Шепеленко Е.А.</t>
  </si>
  <si>
    <t>Обыденов А.Е.</t>
  </si>
  <si>
    <t>Крюкова Э.Г.</t>
  </si>
  <si>
    <t>Ситников А.Ю.</t>
  </si>
  <si>
    <t>Минеева Т.Н.</t>
  </si>
  <si>
    <t>Лотошников В.В.</t>
  </si>
  <si>
    <t>Сессия 7  с системой подсчета "Паттон"</t>
  </si>
  <si>
    <t>26 февраля 2019г.</t>
  </si>
  <si>
    <r>
      <t>3</t>
    </r>
    <r>
      <rPr>
        <sz val="10"/>
        <color indexed="10"/>
        <rFont val="Arial Cyr"/>
        <family val="2"/>
      </rPr>
      <t>♥</t>
    </r>
  </si>
  <si>
    <t>3♣</t>
  </si>
  <si>
    <t>4♠к</t>
  </si>
  <si>
    <t>4♠</t>
  </si>
  <si>
    <t>3NT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</si>
  <si>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</si>
  <si>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</si>
  <si>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</t>
  </si>
  <si>
    <t>2♠</t>
  </si>
  <si>
    <t>1NTк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</si>
  <si>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</si>
  <si>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</si>
  <si>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3♠</t>
  </si>
  <si>
    <r>
      <t>1</t>
    </r>
    <r>
      <rPr>
        <sz val="10"/>
        <color indexed="10"/>
        <rFont val="Arial Cyr"/>
        <family val="2"/>
      </rPr>
      <t>♥</t>
    </r>
  </si>
  <si>
    <t>5♠к</t>
  </si>
  <si>
    <t>3NTк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</si>
  <si>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</si>
  <si>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</si>
  <si>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</si>
  <si>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</si>
  <si>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</si>
  <si>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2NT</t>
  </si>
  <si>
    <t>5♠</t>
  </si>
  <si>
    <t>5♣к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</si>
  <si>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</si>
  <si>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</si>
  <si>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=</t>
  </si>
  <si>
    <t>4NT</t>
  </si>
  <si>
    <r>
      <t>3</t>
    </r>
    <r>
      <rPr>
        <sz val="10"/>
        <color indexed="10"/>
        <rFont val="Arial Cyr"/>
        <family val="2"/>
      </rPr>
      <t>♦</t>
    </r>
  </si>
  <si>
    <t>ТВ85</t>
  </si>
  <si>
    <t>98764</t>
  </si>
  <si>
    <t>К98</t>
  </si>
  <si>
    <t>К</t>
  </si>
  <si>
    <t>Д97643</t>
  </si>
  <si>
    <t>КВ</t>
  </si>
  <si>
    <t>ТД762</t>
  </si>
  <si>
    <t>Д102</t>
  </si>
  <si>
    <t>В4</t>
  </si>
  <si>
    <t>ДВ109865</t>
  </si>
  <si>
    <t>К2</t>
  </si>
  <si>
    <t>Т53</t>
  </si>
  <si>
    <t>1053</t>
  </si>
  <si>
    <t>Т7432</t>
  </si>
  <si>
    <t>Д3</t>
  </si>
  <si>
    <t>КД8</t>
  </si>
  <si>
    <t>Т8732</t>
  </si>
  <si>
    <t>ДВ4</t>
  </si>
  <si>
    <t>1064</t>
  </si>
  <si>
    <t>10632</t>
  </si>
  <si>
    <t>4</t>
  </si>
  <si>
    <t>87653</t>
  </si>
  <si>
    <t>ТВ97</t>
  </si>
  <si>
    <t>В74</t>
  </si>
  <si>
    <t>ТК1092</t>
  </si>
  <si>
    <t>К852</t>
  </si>
  <si>
    <t>Т95</t>
  </si>
  <si>
    <t>КДВ965</t>
  </si>
  <si>
    <t>КД1098</t>
  </si>
  <si>
    <t>КВ9</t>
  </si>
  <si>
    <t>Д2</t>
  </si>
  <si>
    <t>К106</t>
  </si>
  <si>
    <t>7</t>
  </si>
  <si>
    <t>10763</t>
  </si>
  <si>
    <t>10754</t>
  </si>
  <si>
    <t>9843</t>
  </si>
  <si>
    <t>542</t>
  </si>
  <si>
    <t>Т842</t>
  </si>
  <si>
    <t>КВ98</t>
  </si>
  <si>
    <t>Д7</t>
  </si>
  <si>
    <t>ТВ63</t>
  </si>
  <si>
    <t>Д5</t>
  </si>
  <si>
    <t>Т63</t>
  </si>
  <si>
    <t>ТВ52</t>
  </si>
  <si>
    <t>К5</t>
  </si>
  <si>
    <t>ТКД76</t>
  </si>
  <si>
    <t>Д76</t>
  </si>
  <si>
    <t>К84</t>
  </si>
  <si>
    <t>10862</t>
  </si>
  <si>
    <t>52</t>
  </si>
  <si>
    <t>В1084</t>
  </si>
  <si>
    <t>963</t>
  </si>
  <si>
    <t>Т3</t>
  </si>
  <si>
    <t>1094</t>
  </si>
  <si>
    <t>9532</t>
  </si>
  <si>
    <t>Т1052</t>
  </si>
  <si>
    <t>ДВ974</t>
  </si>
  <si>
    <t>В83</t>
  </si>
  <si>
    <t>ТК</t>
  </si>
  <si>
    <t>ДВ7</t>
  </si>
  <si>
    <t>Д87</t>
  </si>
  <si>
    <t>Т105</t>
  </si>
  <si>
    <t>К874</t>
  </si>
  <si>
    <t>103</t>
  </si>
  <si>
    <t>К954</t>
  </si>
  <si>
    <t>642</t>
  </si>
  <si>
    <t>В632</t>
  </si>
  <si>
    <t>КВ52</t>
  </si>
  <si>
    <t>В103</t>
  </si>
  <si>
    <t>КД73</t>
  </si>
  <si>
    <t>Т5</t>
  </si>
  <si>
    <t>Т964</t>
  </si>
  <si>
    <t>Т62</t>
  </si>
  <si>
    <t>В98</t>
  </si>
  <si>
    <t>Д109</t>
  </si>
  <si>
    <t>КДВ85</t>
  </si>
  <si>
    <t>К102</t>
  </si>
  <si>
    <t>Т4</t>
  </si>
  <si>
    <t>1065</t>
  </si>
  <si>
    <t>1074</t>
  </si>
  <si>
    <t>Т543</t>
  </si>
  <si>
    <t>76</t>
  </si>
  <si>
    <t>КВ97</t>
  </si>
  <si>
    <t>Т932</t>
  </si>
  <si>
    <t>Д96</t>
  </si>
  <si>
    <t>Т82</t>
  </si>
  <si>
    <t>6</t>
  </si>
  <si>
    <t>В87</t>
  </si>
  <si>
    <t>КВ8532</t>
  </si>
  <si>
    <t>Д43</t>
  </si>
  <si>
    <t>К103</t>
  </si>
  <si>
    <t>532</t>
  </si>
  <si>
    <t>ТД7</t>
  </si>
  <si>
    <t>КД95</t>
  </si>
  <si>
    <t>Т852</t>
  </si>
  <si>
    <t>ТД8</t>
  </si>
  <si>
    <t>62</t>
  </si>
  <si>
    <t>В1086</t>
  </si>
  <si>
    <t>В7</t>
  </si>
  <si>
    <t>9764</t>
  </si>
  <si>
    <t>9853</t>
  </si>
  <si>
    <t>Т73</t>
  </si>
  <si>
    <t>Д964</t>
  </si>
  <si>
    <t>КВ10</t>
  </si>
  <si>
    <t>КВ104</t>
  </si>
  <si>
    <t>42</t>
  </si>
  <si>
    <t>К4</t>
  </si>
  <si>
    <t>К1065</t>
  </si>
  <si>
    <t>ТД2</t>
  </si>
  <si>
    <t>8764</t>
  </si>
  <si>
    <t>Д109875</t>
  </si>
  <si>
    <t>ДВ</t>
  </si>
  <si>
    <t>ТВ53</t>
  </si>
  <si>
    <t>Т632</t>
  </si>
  <si>
    <t>Т8</t>
  </si>
  <si>
    <t>10873</t>
  </si>
  <si>
    <t>В</t>
  </si>
  <si>
    <t>97432</t>
  </si>
  <si>
    <t>КВ954</t>
  </si>
  <si>
    <t>Д9</t>
  </si>
  <si>
    <t>К1082</t>
  </si>
  <si>
    <t>ТДВ6</t>
  </si>
  <si>
    <t>ДВ6</t>
  </si>
  <si>
    <t>К964</t>
  </si>
  <si>
    <t>10432</t>
  </si>
  <si>
    <t>Т1087</t>
  </si>
  <si>
    <t>1093</t>
  </si>
  <si>
    <t>9754</t>
  </si>
  <si>
    <t>75</t>
  </si>
  <si>
    <t>ТК87</t>
  </si>
  <si>
    <t>В872</t>
  </si>
  <si>
    <t>В3</t>
  </si>
  <si>
    <t>ТК9865</t>
  </si>
  <si>
    <t>Д</t>
  </si>
  <si>
    <t>К98762</t>
  </si>
  <si>
    <t>ДВ1097</t>
  </si>
  <si>
    <t>5</t>
  </si>
  <si>
    <t>Т8543</t>
  </si>
  <si>
    <t>В1032</t>
  </si>
  <si>
    <t>ТК109643</t>
  </si>
  <si>
    <t>Д4</t>
  </si>
  <si>
    <t>97643</t>
  </si>
  <si>
    <t>Д32</t>
  </si>
  <si>
    <t>В108</t>
  </si>
  <si>
    <t>64</t>
  </si>
  <si>
    <t>КДВ1085</t>
  </si>
  <si>
    <t>106</t>
  </si>
  <si>
    <t>74</t>
  </si>
  <si>
    <t>К97</t>
  </si>
  <si>
    <t>ТК84</t>
  </si>
  <si>
    <t>К952</t>
  </si>
  <si>
    <t>ТД1085</t>
  </si>
  <si>
    <t>Т2</t>
  </si>
  <si>
    <t>В975</t>
  </si>
  <si>
    <t>ТД63</t>
  </si>
  <si>
    <t>В32</t>
  </si>
  <si>
    <t>10876</t>
  </si>
  <si>
    <t>Т109</t>
  </si>
  <si>
    <t>Д1095</t>
  </si>
  <si>
    <t>85</t>
  </si>
  <si>
    <t>Д832</t>
  </si>
  <si>
    <t>КВ863</t>
  </si>
  <si>
    <t>ТКД1072</t>
  </si>
  <si>
    <t>В542</t>
  </si>
  <si>
    <t>Т7</t>
  </si>
  <si>
    <t>В93</t>
  </si>
  <si>
    <t>КД9</t>
  </si>
  <si>
    <t>КВ654</t>
  </si>
  <si>
    <t>В64</t>
  </si>
  <si>
    <t>852</t>
  </si>
  <si>
    <t>КД83</t>
  </si>
  <si>
    <t>ТК3</t>
  </si>
  <si>
    <t>Д875</t>
  </si>
  <si>
    <t>ДВ8</t>
  </si>
  <si>
    <t>Т1042</t>
  </si>
  <si>
    <t>765</t>
  </si>
  <si>
    <t>Т93</t>
  </si>
  <si>
    <t>В96</t>
  </si>
  <si>
    <t>10942</t>
  </si>
  <si>
    <t>ТКД97653</t>
  </si>
  <si>
    <t>КД7</t>
  </si>
  <si>
    <t>В10</t>
  </si>
  <si>
    <t>1082</t>
  </si>
  <si>
    <t>В986</t>
  </si>
  <si>
    <t>98732</t>
  </si>
  <si>
    <t>1032</t>
  </si>
  <si>
    <t>ТКВ10632</t>
  </si>
  <si>
    <t>Т54</t>
  </si>
  <si>
    <t>Д9875</t>
  </si>
  <si>
    <t>ТК654</t>
  </si>
  <si>
    <t>Т874</t>
  </si>
  <si>
    <t>107</t>
  </si>
  <si>
    <t>В42</t>
  </si>
  <si>
    <t>Д1097</t>
  </si>
  <si>
    <t>К10952</t>
  </si>
  <si>
    <t>Д753</t>
  </si>
  <si>
    <t>3</t>
  </si>
  <si>
    <t>В8542</t>
  </si>
  <si>
    <t>ТК98</t>
  </si>
  <si>
    <t>ТВ6</t>
  </si>
  <si>
    <t>ТКД93</t>
  </si>
  <si>
    <t>К43</t>
  </si>
  <si>
    <t>2</t>
  </si>
  <si>
    <t>В72</t>
  </si>
  <si>
    <t>Т10872</t>
  </si>
  <si>
    <t>ТВ32</t>
  </si>
  <si>
    <t>109764</t>
  </si>
  <si>
    <t>ТК93</t>
  </si>
  <si>
    <t>54</t>
  </si>
  <si>
    <t>Д10</t>
  </si>
  <si>
    <t>ТДВ83</t>
  </si>
  <si>
    <t>Д108</t>
  </si>
  <si>
    <t>В9</t>
  </si>
  <si>
    <t>К65</t>
  </si>
  <si>
    <t>654</t>
  </si>
  <si>
    <t>КД63</t>
  </si>
  <si>
    <t>9874</t>
  </si>
  <si>
    <t>К642</t>
  </si>
  <si>
    <t>872</t>
  </si>
  <si>
    <t>В92</t>
  </si>
  <si>
    <t>832</t>
  </si>
  <si>
    <t>Т10743</t>
  </si>
  <si>
    <t>95</t>
  </si>
  <si>
    <t>Д8</t>
  </si>
  <si>
    <t>ТД954</t>
  </si>
  <si>
    <t>ТКВ74</t>
  </si>
  <si>
    <t>Т975</t>
  </si>
  <si>
    <t>КД85</t>
  </si>
  <si>
    <t>Д106</t>
  </si>
  <si>
    <t>ТД874</t>
  </si>
  <si>
    <t>К62</t>
  </si>
  <si>
    <t>КВ4</t>
  </si>
  <si>
    <t>1052</t>
  </si>
  <si>
    <t>Д1063</t>
  </si>
  <si>
    <t>1087</t>
  </si>
  <si>
    <t>ТД975</t>
  </si>
  <si>
    <t>КВ984</t>
  </si>
  <si>
    <t>ТД953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</si>
  <si>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</si>
  <si>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</si>
  <si>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</si>
  <si>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</si>
  <si>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E, -420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</si>
  <si>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</si>
  <si>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</si>
  <si>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</si>
  <si>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</si>
  <si>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</si>
  <si>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+420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</si>
  <si>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</si>
  <si>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</si>
  <si>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</si>
  <si>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</si>
  <si>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</si>
  <si>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S, +140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</si>
  <si>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</si>
  <si>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</si>
  <si>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</si>
  <si>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</si>
  <si>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</si>
  <si>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</si>
  <si>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</si>
  <si>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</si>
  <si>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</si>
  <si>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</si>
  <si>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</si>
  <si>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</si>
  <si>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</si>
  <si>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</si>
  <si>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N,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</si>
  <si>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</si>
  <si>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</si>
  <si>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</si>
  <si>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</si>
  <si>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</si>
  <si>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</si>
  <si>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</si>
  <si>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</si>
  <si>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</si>
  <si>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</si>
  <si>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</si>
  <si>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</si>
  <si>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</si>
  <si>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</si>
  <si>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</si>
  <si>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W, +300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</si>
  <si>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</si>
  <si>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</si>
  <si>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</si>
  <si>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</si>
  <si>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</si>
  <si>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</si>
  <si>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</si>
  <si>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</si>
  <si>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</si>
  <si>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5♠, N, +650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</si>
</sst>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"/>
      <protection locked="0"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176" fontId="4" fillId="0" borderId="12" xfId="58" applyNumberFormat="1" applyFont="1" applyFill="1" applyBorder="1" applyAlignment="1">
      <alignment horizontal="center"/>
      <protection/>
    </xf>
    <xf numFmtId="4" fontId="2" fillId="0" borderId="0" xfId="58" applyNumberFormat="1" applyFont="1">
      <alignment/>
      <protection/>
    </xf>
    <xf numFmtId="4" fontId="2" fillId="0" borderId="0" xfId="57" applyNumberFormat="1" applyFont="1">
      <alignment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Border="1" applyAlignment="1" quotePrefix="1">
      <alignment horizontal="left"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49" fontId="20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26" customWidth="1"/>
    <col min="2" max="2" width="4.375" style="27" customWidth="1"/>
    <col min="3" max="3" width="17.00390625" style="27" customWidth="1"/>
    <col min="4" max="4" width="18.25390625" style="27" customWidth="1"/>
    <col min="5" max="5" width="5.25390625" style="26" customWidth="1"/>
    <col min="6" max="6" width="8.875" style="28" customWidth="1"/>
    <col min="7" max="7" width="7.875" style="26" customWidth="1"/>
    <col min="8" max="8" width="7.75390625" style="46" customWidth="1"/>
    <col min="9" max="9" width="9.125" style="0" customWidth="1"/>
    <col min="10" max="10" width="7.25390625" style="26" customWidth="1"/>
    <col min="11" max="11" width="5.75390625" style="26" customWidth="1"/>
    <col min="12" max="16384" width="10.00390625" style="26" customWidth="1"/>
  </cols>
  <sheetData>
    <row r="1" spans="1:9" s="52" customFormat="1" ht="12.75">
      <c r="A1" s="35" t="s">
        <v>90</v>
      </c>
      <c r="B1" s="32"/>
      <c r="C1" s="32"/>
      <c r="D1" s="32"/>
      <c r="E1" s="33"/>
      <c r="F1" s="34"/>
      <c r="G1" s="50"/>
      <c r="H1" s="50"/>
      <c r="I1" s="33"/>
    </row>
    <row r="2" spans="1:9" s="52" customFormat="1" ht="12.75">
      <c r="A2" s="35" t="s">
        <v>91</v>
      </c>
      <c r="B2" s="32"/>
      <c r="C2" s="32"/>
      <c r="D2" s="32"/>
      <c r="E2" s="33"/>
      <c r="F2" s="34"/>
      <c r="G2" s="50"/>
      <c r="H2" s="50"/>
      <c r="I2" s="33"/>
    </row>
    <row r="3" spans="1:10" s="37" customFormat="1" ht="12.75">
      <c r="A3" s="38"/>
      <c r="C3" s="31"/>
      <c r="D3" s="36"/>
      <c r="E3" s="39" t="s">
        <v>38</v>
      </c>
      <c r="F3" s="39">
        <v>10</v>
      </c>
      <c r="H3" s="47" t="s">
        <v>47</v>
      </c>
      <c r="J3" s="87"/>
    </row>
    <row r="4" spans="1:10" s="37" customFormat="1" ht="12.75">
      <c r="A4" s="40"/>
      <c r="B4" s="40"/>
      <c r="C4" s="40"/>
      <c r="D4" s="40"/>
      <c r="E4" s="39" t="s">
        <v>39</v>
      </c>
      <c r="F4" s="39">
        <v>18</v>
      </c>
      <c r="H4" s="48">
        <v>144</v>
      </c>
      <c r="J4" s="87">
        <v>18</v>
      </c>
    </row>
    <row r="5" spans="1:9" s="37" customFormat="1" ht="12.75">
      <c r="A5" s="41" t="s">
        <v>40</v>
      </c>
      <c r="B5" s="41" t="s">
        <v>41</v>
      </c>
      <c r="C5" s="42" t="s">
        <v>42</v>
      </c>
      <c r="D5" s="42"/>
      <c r="E5" s="43" t="s">
        <v>43</v>
      </c>
      <c r="F5" s="43" t="s">
        <v>69</v>
      </c>
      <c r="G5" s="43" t="s">
        <v>45</v>
      </c>
      <c r="H5" s="43" t="s">
        <v>68</v>
      </c>
      <c r="I5" s="43" t="s">
        <v>44</v>
      </c>
    </row>
    <row r="6" spans="1:9" ht="12.75">
      <c r="A6" s="162">
        <v>1</v>
      </c>
      <c r="B6" s="61">
        <v>3</v>
      </c>
      <c r="C6" s="29" t="s">
        <v>74</v>
      </c>
      <c r="D6" s="30" t="s">
        <v>75</v>
      </c>
      <c r="E6" s="44">
        <v>1</v>
      </c>
      <c r="F6" s="86">
        <f>SUMIF(Гандикап!A:A,B6,Гандикап!E:E)+SUMIF(Гандикап!A:A,B6,Гандикап!F:F)</f>
        <v>39</v>
      </c>
      <c r="G6" s="45">
        <f>SUMIF(Расклады!$C:$C,$B6,Расклады!A:A)+SUMIF(Расклады!$I:$I,$B6,Расклады!K:K)+SUMIF(Расклады!$O:$O,$B6,Расклады!M:M)+SUMIF(Расклады!$U:$U,$B6,Расклады!W:W)</f>
        <v>44.375</v>
      </c>
      <c r="H6" s="85">
        <f>(SUMIF(Расклады!$C:$C,$B6,Расклады!B:B)+SUMIF(Расклады!$I:$I,$B6,Расклады!J:J)+SUMIF(Расклады!$O:$O,$B6,Расклады!N:N)+SUMIF(Расклады!$U:$U,$B6,Расклады!V:V))/$H$4</f>
        <v>0.6875</v>
      </c>
      <c r="I6" s="164">
        <v>8</v>
      </c>
    </row>
    <row r="7" spans="1:9" ht="12.75">
      <c r="A7" s="162">
        <v>2</v>
      </c>
      <c r="B7" s="163">
        <v>2</v>
      </c>
      <c r="C7" s="29" t="s">
        <v>72</v>
      </c>
      <c r="D7" s="30" t="s">
        <v>73</v>
      </c>
      <c r="E7" s="44">
        <v>1.5</v>
      </c>
      <c r="F7" s="86">
        <f>SUMIF(Гандикап!A:A,B7,Гандикап!E:E)+SUMIF(Гандикап!A:A,B7,Гандикап!F:F)</f>
        <v>36.5</v>
      </c>
      <c r="G7" s="45">
        <f>SUMIF(Расклады!$C:$C,$B7,Расклады!A:A)+SUMIF(Расклады!$I:$I,$B7,Расклады!K:K)+SUMIF(Расклады!$O:$O,$B7,Расклады!M:M)+SUMIF(Расклады!$U:$U,$B7,Расклады!W:W)</f>
        <v>27.4375</v>
      </c>
      <c r="H7" s="85">
        <f>(SUMIF(Расклады!$C:$C,$B7,Расклады!B:B)+SUMIF(Расклады!$I:$I,$B7,Расклады!J:J)+SUMIF(Расклады!$O:$O,$B7,Расклады!N:N)+SUMIF(Расклады!$U:$U,$B7,Расклады!V:V))/$H$4</f>
        <v>0.6319444444444444</v>
      </c>
      <c r="I7" s="165">
        <v>3</v>
      </c>
    </row>
    <row r="8" spans="1:9" ht="12.75">
      <c r="A8" s="162">
        <v>3</v>
      </c>
      <c r="B8" s="61">
        <v>10</v>
      </c>
      <c r="C8" s="29" t="s">
        <v>88</v>
      </c>
      <c r="D8" s="30" t="s">
        <v>89</v>
      </c>
      <c r="E8" s="44">
        <v>2</v>
      </c>
      <c r="F8" s="86">
        <f>SUMIF(Гандикап!A:A,B8,Гандикап!E:E)+SUMIF(Гандикап!A:A,B8,Гандикап!F:F)</f>
        <v>32</v>
      </c>
      <c r="G8" s="45">
        <f>SUMIF(Расклады!$C:$C,$B8,Расклады!A:A)+SUMIF(Расклады!$I:$I,$B8,Расклады!K:K)+SUMIF(Расклады!$O:$O,$B8,Расклады!M:M)+SUMIF(Расклады!$U:$U,$B8,Расклады!W:W)</f>
        <v>20.4375</v>
      </c>
      <c r="H8" s="85">
        <f>(SUMIF(Расклады!$C:$C,$B8,Расклады!B:B)+SUMIF(Расклады!$I:$I,$B8,Расклады!J:J)+SUMIF(Расклады!$O:$O,$B8,Расклады!N:N)+SUMIF(Расклады!$U:$U,$B8,Расклады!V:V))/$H$4</f>
        <v>0.5972222222222222</v>
      </c>
      <c r="I8" s="164">
        <v>1</v>
      </c>
    </row>
    <row r="9" spans="1:9" ht="12.75">
      <c r="A9" s="162">
        <v>4</v>
      </c>
      <c r="B9" s="61">
        <v>1</v>
      </c>
      <c r="C9" s="29" t="s">
        <v>70</v>
      </c>
      <c r="D9" s="30" t="s">
        <v>71</v>
      </c>
      <c r="E9" s="44">
        <v>3.5</v>
      </c>
      <c r="F9" s="86">
        <f>SUMIF(Гандикап!A:A,B9,Гандикап!E:E)+SUMIF(Гандикап!A:A,B9,Гандикап!F:F)</f>
        <v>26</v>
      </c>
      <c r="G9" s="45">
        <f>SUMIF(Расклады!$C:$C,$B9,Расклады!A:A)+SUMIF(Расклады!$I:$I,$B9,Расклады!K:K)+SUMIF(Расклады!$O:$O,$B9,Расклады!M:M)+SUMIF(Расклады!$U:$U,$B9,Расклады!W:W)</f>
        <v>-4.8125</v>
      </c>
      <c r="H9" s="85">
        <f>(SUMIF(Расклады!$C:$C,$B9,Расклады!B:B)+SUMIF(Расклады!$I:$I,$B9,Расклады!J:J)+SUMIF(Расклады!$O:$O,$B9,Расклады!N:N)+SUMIF(Расклады!$U:$U,$B9,Расклады!V:V))/$H$4</f>
        <v>0.4513888888888889</v>
      </c>
      <c r="I9" s="51"/>
    </row>
    <row r="10" spans="1:8" ht="12.75">
      <c r="A10" s="162" t="s">
        <v>118</v>
      </c>
      <c r="B10" s="61">
        <v>9</v>
      </c>
      <c r="C10" s="29" t="s">
        <v>86</v>
      </c>
      <c r="D10" s="30" t="s">
        <v>87</v>
      </c>
      <c r="E10" s="44">
        <v>1</v>
      </c>
      <c r="F10" s="86">
        <f>SUMIF(Гандикап!A:A,B10,Гандикап!E:E)+SUMIF(Гандикап!A:A,B10,Гандикап!F:F)</f>
        <v>26</v>
      </c>
      <c r="G10" s="45">
        <f>SUMIF(Расклады!$C:$C,$B10,Расклады!A:A)+SUMIF(Расклады!$I:$I,$B10,Расклады!K:K)+SUMIF(Расклады!$O:$O,$B10,Расклады!M:M)+SUMIF(Расклады!$U:$U,$B10,Расклады!W:W)</f>
        <v>3.3125</v>
      </c>
      <c r="H10" s="85">
        <f>(SUMIF(Расклады!$C:$C,$B10,Расклады!B:B)+SUMIF(Расклады!$I:$I,$B10,Расклады!J:J)+SUMIF(Расклады!$O:$O,$B10,Расклады!N:N)+SUMIF(Расклады!$U:$U,$B10,Расклады!V:V))/$H$4</f>
        <v>0.5138888888888888</v>
      </c>
    </row>
    <row r="11" spans="1:8" ht="12.75">
      <c r="A11" s="162">
        <v>6</v>
      </c>
      <c r="B11" s="61">
        <v>8</v>
      </c>
      <c r="C11" s="29" t="s">
        <v>84</v>
      </c>
      <c r="D11" s="30" t="s">
        <v>85</v>
      </c>
      <c r="E11" s="44">
        <v>1.5</v>
      </c>
      <c r="F11" s="86">
        <f>SUMIF(Гандикап!A:A,B11,Гандикап!E:E)+SUMIF(Гандикап!A:A,B11,Гандикап!F:F)</f>
        <v>25.5</v>
      </c>
      <c r="G11" s="45">
        <f>SUMIF(Расклады!$C:$C,$B11,Расклады!A:A)+SUMIF(Расклады!$I:$I,$B11,Расклады!K:K)+SUMIF(Расклады!$O:$O,$B11,Расклады!M:M)+SUMIF(Расклады!$U:$U,$B11,Расклады!W:W)</f>
        <v>-25.5</v>
      </c>
      <c r="H11" s="85">
        <f>(SUMIF(Расклады!$C:$C,$B11,Расклады!B:B)+SUMIF(Расклады!$I:$I,$B11,Расклады!J:J)+SUMIF(Расклады!$O:$O,$B11,Расклады!N:N)+SUMIF(Расклады!$U:$U,$B11,Расклады!V:V))/$H$4</f>
        <v>0.4236111111111111</v>
      </c>
    </row>
    <row r="12" spans="1:9" ht="12.75">
      <c r="A12" s="162">
        <v>7</v>
      </c>
      <c r="B12" s="61">
        <v>4</v>
      </c>
      <c r="C12" s="29" t="s">
        <v>76</v>
      </c>
      <c r="D12" s="30" t="s">
        <v>77</v>
      </c>
      <c r="E12" s="44">
        <v>0</v>
      </c>
      <c r="F12" s="86">
        <f>SUMIF(Гандикап!A:A,B12,Гандикап!E:E)+SUMIF(Гандикап!A:A,B12,Гандикап!F:F)</f>
        <v>22</v>
      </c>
      <c r="G12" s="45">
        <f>SUMIF(Расклады!$C:$C,$B12,Расклады!A:A)+SUMIF(Расклады!$I:$I,$B12,Расклады!K:K)+SUMIF(Расклады!$O:$O,$B12,Расклады!M:M)+SUMIF(Расклады!$U:$U,$B12,Расклады!W:W)</f>
        <v>-8.625</v>
      </c>
      <c r="H12" s="85">
        <f>(SUMIF(Расклады!$C:$C,$B12,Расклады!B:B)+SUMIF(Расклады!$I:$I,$B12,Расклады!J:J)+SUMIF(Расклады!$O:$O,$B12,Расклады!N:N)+SUMIF(Расклады!$U:$U,$B12,Расклады!V:V))/$H$4</f>
        <v>0.4583333333333333</v>
      </c>
      <c r="I12" s="46"/>
    </row>
    <row r="13" spans="1:8" ht="12.75">
      <c r="A13" s="162">
        <v>8</v>
      </c>
      <c r="B13" s="61">
        <v>7</v>
      </c>
      <c r="C13" s="29" t="s">
        <v>82</v>
      </c>
      <c r="D13" s="30" t="s">
        <v>83</v>
      </c>
      <c r="E13" s="44">
        <v>5</v>
      </c>
      <c r="F13" s="86">
        <f>SUMIF(Гандикап!A:A,B13,Гандикап!E:E)+SUMIF(Гандикап!A:A,B13,Гандикап!F:F)</f>
        <v>21.5</v>
      </c>
      <c r="G13" s="45">
        <f>SUMIF(Расклады!$C:$C,$B13,Расклады!A:A)+SUMIF(Расклады!$I:$I,$B13,Расклады!K:K)+SUMIF(Расклады!$O:$O,$B13,Расклады!M:M)+SUMIF(Расклады!$U:$U,$B13,Расклады!W:W)</f>
        <v>-31.75</v>
      </c>
      <c r="H13" s="85">
        <f>(SUMIF(Расклады!$C:$C,$B13,Расклады!B:B)+SUMIF(Расклады!$I:$I,$B13,Расклады!J:J)+SUMIF(Расклады!$O:$O,$B13,Расклады!N:N)+SUMIF(Расклады!$U:$U,$B13,Расклады!V:V))/$H$4</f>
        <v>0.3888888888888889</v>
      </c>
    </row>
    <row r="14" spans="1:9" ht="12.75">
      <c r="A14" s="162">
        <v>9</v>
      </c>
      <c r="B14" s="163">
        <v>5</v>
      </c>
      <c r="C14" s="29" t="s">
        <v>78</v>
      </c>
      <c r="D14" s="30" t="s">
        <v>79</v>
      </c>
      <c r="E14" s="44">
        <v>0.5</v>
      </c>
      <c r="F14" s="86">
        <f>SUMIF(Гандикап!A:A,B14,Гандикап!E:E)+SUMIF(Гандикап!A:A,B14,Гандикап!F:F)</f>
        <v>21</v>
      </c>
      <c r="G14" s="45">
        <f>SUMIF(Расклады!$C:$C,$B14,Расклады!A:A)+SUMIF(Расклады!$I:$I,$B14,Расклады!K:K)+SUMIF(Расклады!$O:$O,$B14,Расклады!M:M)+SUMIF(Расклады!$U:$U,$B14,Расклады!W:W)</f>
        <v>-8.1875</v>
      </c>
      <c r="H14" s="85">
        <f>(SUMIF(Расклады!$C:$C,$B14,Расклады!B:B)+SUMIF(Расклады!$I:$I,$B14,Расклады!J:J)+SUMIF(Расклады!$O:$O,$B14,Расклады!N:N)+SUMIF(Расклады!$U:$U,$B14,Расклады!V:V))/$H$4</f>
        <v>0.4375</v>
      </c>
      <c r="I14" s="51"/>
    </row>
    <row r="15" spans="1:9" ht="12.75">
      <c r="A15" s="162">
        <v>10</v>
      </c>
      <c r="B15" s="61">
        <v>6</v>
      </c>
      <c r="C15" s="29" t="s">
        <v>80</v>
      </c>
      <c r="D15" s="30" t="s">
        <v>81</v>
      </c>
      <c r="E15" s="44">
        <v>3</v>
      </c>
      <c r="F15" s="86">
        <f>SUMIF(Гандикап!A:A,B15,Гандикап!E:E)+SUMIF(Гандикап!A:A,B15,Гандикап!F:F)</f>
        <v>20.5</v>
      </c>
      <c r="G15" s="45">
        <f>SUMIF(Расклады!$C:$C,$B15,Расклады!A:A)+SUMIF(Расклады!$I:$I,$B15,Расклады!K:K)+SUMIF(Расклады!$O:$O,$B15,Расклады!M:M)+SUMIF(Расклады!$U:$U,$B15,Расклады!W:W)</f>
        <v>-16.6875</v>
      </c>
      <c r="H15" s="85">
        <f>(SUMIF(Расклады!$C:$C,$B15,Расклады!B:B)+SUMIF(Расклады!$I:$I,$B15,Расклады!J:J)+SUMIF(Расклады!$O:$O,$B15,Расклады!N:N)+SUMIF(Расклады!$U:$U,$B15,Расклады!V:V))/$H$4</f>
        <v>0.4097222222222222</v>
      </c>
      <c r="I15" s="4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7" bestFit="1" customWidth="1"/>
    <col min="2" max="2" width="9.125" style="27" bestFit="1" customWidth="1"/>
    <col min="3" max="3" width="9.625" style="28" customWidth="1"/>
    <col min="4" max="4" width="9.125" style="0" customWidth="1"/>
    <col min="5" max="6" width="8.375" style="26" customWidth="1"/>
    <col min="7" max="16384" width="10.00390625" style="26" customWidth="1"/>
  </cols>
  <sheetData>
    <row r="1" ht="12.75">
      <c r="A1" s="27">
        <f>Пары!F3</f>
        <v>10</v>
      </c>
    </row>
    <row r="2" spans="1:6" s="37" customFormat="1" ht="12.75">
      <c r="A2" s="41" t="s">
        <v>66</v>
      </c>
      <c r="B2" s="41" t="s">
        <v>67</v>
      </c>
      <c r="C2" s="43" t="s">
        <v>45</v>
      </c>
      <c r="D2" s="43" t="s">
        <v>62</v>
      </c>
      <c r="E2" s="43" t="s">
        <v>63</v>
      </c>
      <c r="F2" s="43" t="s">
        <v>65</v>
      </c>
    </row>
    <row r="3" spans="1:8" ht="12.75">
      <c r="A3" s="61">
        <v>1</v>
      </c>
      <c r="B3" s="74">
        <v>2</v>
      </c>
      <c r="C3" s="45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-14.1875</v>
      </c>
      <c r="D3" s="70">
        <f>COUNTIF(Расклады!X:AA,A3&amp;"+"&amp;B3)+COUNTIF(Расклады!X:AA,B3&amp;"+"&amp;A3)</f>
        <v>2</v>
      </c>
      <c r="E3" s="73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0</v>
      </c>
      <c r="F3" s="72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0</v>
      </c>
      <c r="G3" s="37"/>
      <c r="H3" s="52"/>
    </row>
    <row r="4" spans="1:6" ht="12.75">
      <c r="A4" s="61">
        <f>IF(B4=1,A3+1,IF(B4="---","---",A3))</f>
        <v>1</v>
      </c>
      <c r="B4" s="74">
        <f aca="true" t="shared" si="0" ref="B4:B33">IF(B3="---","---",IF(AND(A3=A$1,B3+1=A$1),"---",IF(B3=A$1,1,IF(B3+1=A3,B3+2,B3+1))))</f>
        <v>3</v>
      </c>
      <c r="C4" s="45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-0.5</v>
      </c>
      <c r="D4" s="70">
        <f>COUNTIF(Расклады!X:AA,A4&amp;"+"&amp;B4)+COUNTIF(Расклады!X:AA,B4&amp;"+"&amp;A4)</f>
        <v>2</v>
      </c>
      <c r="E4" s="73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1</v>
      </c>
      <c r="F4" s="72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1</v>
      </c>
    </row>
    <row r="5" spans="1:6" ht="12.75">
      <c r="A5" s="61">
        <f aca="true" t="shared" si="1" ref="A5:A68">IF(B5=1,A4+1,IF(B5="---","---",A4))</f>
        <v>1</v>
      </c>
      <c r="B5" s="74">
        <f t="shared" si="0"/>
        <v>4</v>
      </c>
      <c r="C5" s="45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-2.5625</v>
      </c>
      <c r="D5" s="70">
        <f>COUNTIF(Расклады!X:AA,A5&amp;"+"&amp;B5)+COUNTIF(Расклады!X:AA,B5&amp;"+"&amp;A5)</f>
        <v>2</v>
      </c>
      <c r="E5" s="73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72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1</v>
      </c>
    </row>
    <row r="6" spans="1:6" ht="12.75">
      <c r="A6" s="61">
        <f t="shared" si="1"/>
        <v>1</v>
      </c>
      <c r="B6" s="74">
        <f t="shared" si="0"/>
        <v>5</v>
      </c>
      <c r="C6" s="45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9.75</v>
      </c>
      <c r="D6" s="70">
        <f>COUNTIF(Расклады!X:AA,A6&amp;"+"&amp;B6)+COUNTIF(Расклады!X:AA,B6&amp;"+"&amp;A6)</f>
        <v>2</v>
      </c>
      <c r="E6" s="73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2</v>
      </c>
      <c r="F6" s="72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4</v>
      </c>
    </row>
    <row r="7" spans="1:7" ht="12.75">
      <c r="A7" s="61">
        <f t="shared" si="1"/>
        <v>1</v>
      </c>
      <c r="B7" s="74">
        <f t="shared" si="0"/>
        <v>6</v>
      </c>
      <c r="C7" s="45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5.375</v>
      </c>
      <c r="D7" s="70">
        <f>COUNTIF(Расклады!X:AA,A7&amp;"+"&amp;B7)+COUNTIF(Расклады!X:AA,B7&amp;"+"&amp;A7)</f>
        <v>2</v>
      </c>
      <c r="E7" s="73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1.5</v>
      </c>
      <c r="F7" s="72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3</v>
      </c>
      <c r="G7" s="71"/>
    </row>
    <row r="8" spans="1:6" ht="12.75">
      <c r="A8" s="61">
        <f t="shared" si="1"/>
        <v>1</v>
      </c>
      <c r="B8" s="74">
        <f t="shared" si="0"/>
        <v>7</v>
      </c>
      <c r="C8" s="45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4.5</v>
      </c>
      <c r="D8" s="70">
        <f>COUNTIF(Расклады!X:AA,A8&amp;"+"&amp;B8)+COUNTIF(Расклады!X:AA,B8&amp;"+"&amp;A8)</f>
        <v>2</v>
      </c>
      <c r="E8" s="73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1.5</v>
      </c>
      <c r="F8" s="72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2</v>
      </c>
    </row>
    <row r="9" spans="1:6" ht="12.75">
      <c r="A9" s="61">
        <f t="shared" si="1"/>
        <v>1</v>
      </c>
      <c r="B9" s="74">
        <f t="shared" si="0"/>
        <v>8</v>
      </c>
      <c r="C9" s="45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-7</v>
      </c>
      <c r="D9" s="70">
        <f>COUNTIF(Расклады!X:AA,A9&amp;"+"&amp;B9)+COUNTIF(Расклады!X:AA,B9&amp;"+"&amp;A9)</f>
        <v>2</v>
      </c>
      <c r="E9" s="73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0</v>
      </c>
      <c r="F9" s="72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2</v>
      </c>
    </row>
    <row r="10" spans="1:6" ht="12.75">
      <c r="A10" s="61">
        <f t="shared" si="1"/>
        <v>1</v>
      </c>
      <c r="B10" s="74">
        <f t="shared" si="0"/>
        <v>9</v>
      </c>
      <c r="C10" s="45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6.6875</v>
      </c>
      <c r="D10" s="70">
        <f>COUNTIF(Расклады!X:AA,A10&amp;"+"&amp;B10)+COUNTIF(Расклады!X:AA,B10&amp;"+"&amp;A10)</f>
        <v>2</v>
      </c>
      <c r="E10" s="73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1.5</v>
      </c>
      <c r="F10" s="72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4</v>
      </c>
    </row>
    <row r="11" spans="1:6" ht="12.75">
      <c r="A11" s="61">
        <f t="shared" si="1"/>
        <v>1</v>
      </c>
      <c r="B11" s="74">
        <f t="shared" si="0"/>
        <v>10</v>
      </c>
      <c r="C11" s="45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-6.875</v>
      </c>
      <c r="D11" s="70">
        <f>COUNTIF(Расклады!X:AA,A11&amp;"+"&amp;B11)+COUNTIF(Расклады!X:AA,B11&amp;"+"&amp;A11)</f>
        <v>2</v>
      </c>
      <c r="E11" s="73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0.5</v>
      </c>
      <c r="F11" s="72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0</v>
      </c>
    </row>
    <row r="12" spans="1:6" ht="12.75">
      <c r="A12" s="61">
        <f t="shared" si="1"/>
        <v>2</v>
      </c>
      <c r="B12" s="74">
        <f t="shared" si="0"/>
        <v>1</v>
      </c>
      <c r="C12" s="45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14.1875</v>
      </c>
      <c r="D12" s="70">
        <f>COUNTIF(Расклады!X:AA,A12&amp;"+"&amp;B12)+COUNTIF(Расклады!X:AA,B12&amp;"+"&amp;A12)</f>
        <v>2</v>
      </c>
      <c r="E12" s="73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2</v>
      </c>
      <c r="F12" s="72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4</v>
      </c>
    </row>
    <row r="13" spans="1:6" ht="12.75">
      <c r="A13" s="61">
        <f t="shared" si="1"/>
        <v>2</v>
      </c>
      <c r="B13" s="74">
        <f t="shared" si="0"/>
        <v>3</v>
      </c>
      <c r="C13" s="45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0.0625</v>
      </c>
      <c r="D13" s="70">
        <f>COUNTIF(Расклады!X:AA,A13&amp;"+"&amp;B13)+COUNTIF(Расклады!X:AA,B13&amp;"+"&amp;A13)</f>
        <v>2</v>
      </c>
      <c r="E13" s="73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</v>
      </c>
      <c r="F13" s="72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2</v>
      </c>
    </row>
    <row r="14" spans="1:6" ht="12.75">
      <c r="A14" s="61">
        <f t="shared" si="1"/>
        <v>2</v>
      </c>
      <c r="B14" s="74">
        <f t="shared" si="0"/>
        <v>4</v>
      </c>
      <c r="C14" s="45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6.6875</v>
      </c>
      <c r="D14" s="70">
        <f>COUNTIF(Расклады!X:AA,A14&amp;"+"&amp;B14)+COUNTIF(Расклады!X:AA,B14&amp;"+"&amp;A14)</f>
        <v>2</v>
      </c>
      <c r="E14" s="73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1.5</v>
      </c>
      <c r="F14" s="72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4</v>
      </c>
    </row>
    <row r="15" spans="1:6" ht="12.75">
      <c r="A15" s="61">
        <f t="shared" si="1"/>
        <v>2</v>
      </c>
      <c r="B15" s="74">
        <f t="shared" si="0"/>
        <v>5</v>
      </c>
      <c r="C15" s="45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1.875</v>
      </c>
      <c r="D15" s="70">
        <f>COUNTIF(Расклады!X:AA,A15&amp;"+"&amp;B15)+COUNTIF(Расклады!X:AA,B15&amp;"+"&amp;A15)</f>
        <v>2</v>
      </c>
      <c r="E15" s="73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</v>
      </c>
      <c r="F15" s="72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4</v>
      </c>
    </row>
    <row r="16" spans="1:6" ht="12.75">
      <c r="A16" s="61">
        <f t="shared" si="1"/>
        <v>2</v>
      </c>
      <c r="B16" s="74">
        <f t="shared" si="0"/>
        <v>6</v>
      </c>
      <c r="C16" s="45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-0.0625</v>
      </c>
      <c r="D16" s="70">
        <f>COUNTIF(Расклады!X:AA,A16&amp;"+"&amp;B16)+COUNTIF(Расклады!X:AA,B16&amp;"+"&amp;A16)</f>
        <v>2</v>
      </c>
      <c r="E16" s="73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1</v>
      </c>
      <c r="F16" s="72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2</v>
      </c>
    </row>
    <row r="17" spans="1:6" ht="12.75">
      <c r="A17" s="61">
        <f t="shared" si="1"/>
        <v>2</v>
      </c>
      <c r="B17" s="74">
        <f t="shared" si="0"/>
        <v>7</v>
      </c>
      <c r="C17" s="45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7.1875</v>
      </c>
      <c r="D17" s="70">
        <f>COUNTIF(Расклады!X:AA,A17&amp;"+"&amp;B17)+COUNTIF(Расклады!X:AA,B17&amp;"+"&amp;A17)</f>
        <v>2</v>
      </c>
      <c r="E17" s="73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2</v>
      </c>
      <c r="F17" s="72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3</v>
      </c>
    </row>
    <row r="18" spans="1:6" ht="12.75">
      <c r="A18" s="61">
        <f t="shared" si="1"/>
        <v>2</v>
      </c>
      <c r="B18" s="74">
        <f t="shared" si="0"/>
        <v>8</v>
      </c>
      <c r="C18" s="45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5.4375</v>
      </c>
      <c r="D18" s="70">
        <f>COUNTIF(Расклады!X:AA,A18&amp;"+"&amp;B18)+COUNTIF(Расклады!X:AA,B18&amp;"+"&amp;A18)</f>
        <v>2</v>
      </c>
      <c r="E18" s="73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1.5</v>
      </c>
      <c r="F18" s="72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3</v>
      </c>
    </row>
    <row r="19" spans="1:6" ht="12.75">
      <c r="A19" s="61">
        <f t="shared" si="1"/>
        <v>2</v>
      </c>
      <c r="B19" s="74">
        <f t="shared" si="0"/>
        <v>9</v>
      </c>
      <c r="C19" s="45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-1.125</v>
      </c>
      <c r="D19" s="70">
        <f>COUNTIF(Расклады!X:AA,A19&amp;"+"&amp;B19)+COUNTIF(Расклады!X:AA,B19&amp;"+"&amp;A19)</f>
        <v>2</v>
      </c>
      <c r="E19" s="73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1</v>
      </c>
      <c r="F19" s="72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2</v>
      </c>
    </row>
    <row r="20" spans="1:6" ht="12.75">
      <c r="A20" s="61">
        <f t="shared" si="1"/>
        <v>2</v>
      </c>
      <c r="B20" s="74">
        <f t="shared" si="0"/>
        <v>10</v>
      </c>
      <c r="C20" s="45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-6.8125</v>
      </c>
      <c r="D20" s="70">
        <f>COUNTIF(Расклады!X:AA,A20&amp;"+"&amp;B20)+COUNTIF(Расклады!X:AA,B20&amp;"+"&amp;A20)</f>
        <v>2</v>
      </c>
      <c r="E20" s="73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0.5</v>
      </c>
      <c r="F20" s="72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1</v>
      </c>
    </row>
    <row r="21" spans="1:6" ht="12.75">
      <c r="A21" s="61">
        <f t="shared" si="1"/>
        <v>3</v>
      </c>
      <c r="B21" s="74">
        <f t="shared" si="0"/>
        <v>1</v>
      </c>
      <c r="C21" s="45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0.5</v>
      </c>
      <c r="D21" s="70">
        <f>COUNTIF(Расклады!X:AA,A21&amp;"+"&amp;B21)+COUNTIF(Расклады!X:AA,B21&amp;"+"&amp;A21)</f>
        <v>2</v>
      </c>
      <c r="E21" s="73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</v>
      </c>
      <c r="F21" s="72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3</v>
      </c>
    </row>
    <row r="22" spans="1:6" ht="12.75">
      <c r="A22" s="61">
        <f t="shared" si="1"/>
        <v>3</v>
      </c>
      <c r="B22" s="74">
        <f t="shared" si="0"/>
        <v>2</v>
      </c>
      <c r="C22" s="45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-0.0625</v>
      </c>
      <c r="D22" s="70">
        <f>COUNTIF(Расклады!X:AA,A22&amp;"+"&amp;B22)+COUNTIF(Расклады!X:AA,B22&amp;"+"&amp;A22)</f>
        <v>2</v>
      </c>
      <c r="E22" s="73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</v>
      </c>
      <c r="F22" s="72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2</v>
      </c>
    </row>
    <row r="23" spans="1:6" ht="12.75">
      <c r="A23" s="61">
        <f t="shared" si="1"/>
        <v>3</v>
      </c>
      <c r="B23" s="74">
        <f t="shared" si="0"/>
        <v>4</v>
      </c>
      <c r="C23" s="45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5.75</v>
      </c>
      <c r="D23" s="70">
        <f>COUNTIF(Расклады!X:AA,A23&amp;"+"&amp;B23)+COUNTIF(Расклады!X:AA,B23&amp;"+"&amp;A23)</f>
        <v>2</v>
      </c>
      <c r="E23" s="73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1.5</v>
      </c>
      <c r="F23" s="72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4</v>
      </c>
    </row>
    <row r="24" spans="1:6" ht="12.75">
      <c r="A24" s="61">
        <f t="shared" si="1"/>
        <v>3</v>
      </c>
      <c r="B24" s="74">
        <f t="shared" si="0"/>
        <v>5</v>
      </c>
      <c r="C24" s="45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1.375</v>
      </c>
      <c r="D24" s="70">
        <f>COUNTIF(Расклады!X:AA,A24&amp;"+"&amp;B24)+COUNTIF(Расклады!X:AA,B24&amp;"+"&amp;A24)</f>
        <v>2</v>
      </c>
      <c r="E24" s="73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</v>
      </c>
      <c r="F24" s="72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3</v>
      </c>
    </row>
    <row r="25" spans="1:6" ht="12.75">
      <c r="A25" s="61">
        <f t="shared" si="1"/>
        <v>3</v>
      </c>
      <c r="B25" s="74">
        <f t="shared" si="0"/>
        <v>6</v>
      </c>
      <c r="C25" s="45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2.875</v>
      </c>
      <c r="D25" s="70">
        <f>COUNTIF(Расклады!X:AA,A25&amp;"+"&amp;B25)+COUNTIF(Расклады!X:AA,B25&amp;"+"&amp;A25)</f>
        <v>2</v>
      </c>
      <c r="E25" s="73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</v>
      </c>
      <c r="F25" s="72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2</v>
      </c>
    </row>
    <row r="26" spans="1:6" ht="12.75">
      <c r="A26" s="61">
        <f t="shared" si="1"/>
        <v>3</v>
      </c>
      <c r="B26" s="74">
        <f t="shared" si="0"/>
        <v>7</v>
      </c>
      <c r="C26" s="45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11.125</v>
      </c>
      <c r="D26" s="70">
        <f>COUNTIF(Расклады!X:AA,A26&amp;"+"&amp;B26)+COUNTIF(Расклады!X:AA,B26&amp;"+"&amp;A26)</f>
        <v>2</v>
      </c>
      <c r="E26" s="73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2</v>
      </c>
      <c r="F26" s="72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4</v>
      </c>
    </row>
    <row r="27" spans="1:6" ht="12.75">
      <c r="A27" s="61">
        <f t="shared" si="1"/>
        <v>3</v>
      </c>
      <c r="B27" s="74">
        <f t="shared" si="0"/>
        <v>8</v>
      </c>
      <c r="C27" s="45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17.8125</v>
      </c>
      <c r="D27" s="70">
        <f>COUNTIF(Расклады!X:AA,A27&amp;"+"&amp;B27)+COUNTIF(Расклады!X:AA,B27&amp;"+"&amp;A27)</f>
        <v>2</v>
      </c>
      <c r="E27" s="73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2</v>
      </c>
      <c r="F27" s="72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4</v>
      </c>
    </row>
    <row r="28" spans="1:6" ht="12.75">
      <c r="A28" s="61">
        <f t="shared" si="1"/>
        <v>3</v>
      </c>
      <c r="B28" s="74">
        <f t="shared" si="0"/>
        <v>9</v>
      </c>
      <c r="C28" s="45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-5</v>
      </c>
      <c r="D28" s="70">
        <f>COUNTIF(Расклады!X:AA,A28&amp;"+"&amp;B28)+COUNTIF(Расклады!X:AA,B28&amp;"+"&amp;A28)</f>
        <v>2</v>
      </c>
      <c r="E28" s="73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0.5</v>
      </c>
      <c r="F28" s="72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1</v>
      </c>
    </row>
    <row r="29" spans="1:6" ht="12.75">
      <c r="A29" s="61">
        <f t="shared" si="1"/>
        <v>3</v>
      </c>
      <c r="B29" s="74">
        <f t="shared" si="0"/>
        <v>10</v>
      </c>
      <c r="C29" s="45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10</v>
      </c>
      <c r="D29" s="70">
        <f>COUNTIF(Расклады!X:AA,A29&amp;"+"&amp;B29)+COUNTIF(Расклады!X:AA,B29&amp;"+"&amp;A29)</f>
        <v>2</v>
      </c>
      <c r="E29" s="73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2</v>
      </c>
      <c r="F29" s="72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4</v>
      </c>
    </row>
    <row r="30" spans="1:6" ht="12.75">
      <c r="A30" s="61">
        <f t="shared" si="1"/>
        <v>4</v>
      </c>
      <c r="B30" s="74">
        <f t="shared" si="0"/>
        <v>1</v>
      </c>
      <c r="C30" s="45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2.5625</v>
      </c>
      <c r="D30" s="70">
        <f>COUNTIF(Расклады!X:AA,A30&amp;"+"&amp;B30)+COUNTIF(Расклады!X:AA,B30&amp;"+"&amp;A30)</f>
        <v>2</v>
      </c>
      <c r="E30" s="73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</v>
      </c>
      <c r="F30" s="72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3</v>
      </c>
    </row>
    <row r="31" spans="1:6" ht="12.75">
      <c r="A31" s="61">
        <f t="shared" si="1"/>
        <v>4</v>
      </c>
      <c r="B31" s="74">
        <f t="shared" si="0"/>
        <v>2</v>
      </c>
      <c r="C31" s="45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-6.6875</v>
      </c>
      <c r="D31" s="70">
        <f>COUNTIF(Расклады!X:AA,A31&amp;"+"&amp;B31)+COUNTIF(Расклады!X:AA,B31&amp;"+"&amp;A31)</f>
        <v>2</v>
      </c>
      <c r="E31" s="73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0.5</v>
      </c>
      <c r="F31" s="72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0</v>
      </c>
    </row>
    <row r="32" spans="1:6" ht="12.75">
      <c r="A32" s="61">
        <f t="shared" si="1"/>
        <v>4</v>
      </c>
      <c r="B32" s="74">
        <f t="shared" si="0"/>
        <v>3</v>
      </c>
      <c r="C32" s="45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-5.75</v>
      </c>
      <c r="D32" s="70">
        <f>COUNTIF(Расклады!X:AA,A32&amp;"+"&amp;B32)+COUNTIF(Расклады!X:AA,B32&amp;"+"&amp;A32)</f>
        <v>2</v>
      </c>
      <c r="E32" s="73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0.5</v>
      </c>
      <c r="F32" s="72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0</v>
      </c>
    </row>
    <row r="33" spans="1:6" ht="12.75">
      <c r="A33" s="61">
        <f t="shared" si="1"/>
        <v>4</v>
      </c>
      <c r="B33" s="74">
        <f t="shared" si="0"/>
        <v>5</v>
      </c>
      <c r="C33" s="45">
        <f>SUMIF(Расклады!X:X,A33&amp;"+"&amp;B33,Расклады!A:A)+SUMIF(Расклады!X:X,B33&amp;"+"&amp;A33,Расклады!K:K)+SUMIF(Расклады!AA:AA,A33&amp;"+"&amp;B33,Расклады!M:M)+SUMIF(Расклады!AA:AA,B33&amp;"+"&amp;A33,Расклады!W:W)</f>
        <v>-2.75</v>
      </c>
      <c r="D33" s="70">
        <f>COUNTIF(Расклады!X:AA,A33&amp;"+"&amp;B33)+COUNTIF(Расклады!X:AA,B33&amp;"+"&amp;A33)</f>
        <v>2</v>
      </c>
      <c r="E33" s="73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</v>
      </c>
      <c r="F33" s="72">
        <f>SUMIF(Расклады!X:X,A33&amp;"+"&amp;B33,Расклады!Y:Y)+SUMIF(Расклады!X:X,B33&amp;"+"&amp;A33,Расклады!Z:Z)+SUMIF(Расклады!AA:AA,A33&amp;"+"&amp;B33,Расклады!AB:AB)+SUMIF(Расклады!AA:AA,B33&amp;"+"&amp;A33,Расклады!AC:AC)</f>
        <v>0</v>
      </c>
    </row>
    <row r="34" spans="1:6" ht="12.75">
      <c r="A34" s="61">
        <f t="shared" si="1"/>
        <v>4</v>
      </c>
      <c r="B34" s="74">
        <f>IF(B33="---","---",IF(AND(A33=A$1,B33+1=A$1),"---",IF(B33=A$1,1,IF(B33+1=A33,B33+2,B33+1))))</f>
        <v>6</v>
      </c>
      <c r="C34" s="45">
        <f>SUMIF(Расклады!X:X,A34&amp;"+"&amp;B34,Расклады!A:A)+SUMIF(Расклады!X:X,B34&amp;"+"&amp;A34,Расклады!K:K)+SUMIF(Расклады!AA:AA,A34&amp;"+"&amp;B34,Расклады!M:M)+SUMIF(Расклады!AA:AA,B34&amp;"+"&amp;A34,Расклады!W:W)</f>
        <v>2.4375</v>
      </c>
      <c r="D34" s="70">
        <f>COUNTIF(Расклады!X:AA,A34&amp;"+"&amp;B34)+COUNTIF(Расклады!X:AA,B34&amp;"+"&amp;A34)</f>
        <v>2</v>
      </c>
      <c r="E34" s="73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1</v>
      </c>
      <c r="F34" s="72">
        <f>SUMIF(Расклады!X:X,A34&amp;"+"&amp;B34,Расклады!Y:Y)+SUMIF(Расклады!X:X,B34&amp;"+"&amp;A34,Расклады!Z:Z)+SUMIF(Расклады!AA:AA,A34&amp;"+"&amp;B34,Расклады!AB:AB)+SUMIF(Расклады!AA:AA,B34&amp;"+"&amp;A34,Расклады!AC:AC)</f>
        <v>3</v>
      </c>
    </row>
    <row r="35" spans="1:6" ht="12.75">
      <c r="A35" s="61">
        <f t="shared" si="1"/>
        <v>4</v>
      </c>
      <c r="B35" s="74">
        <f aca="true" t="shared" si="2" ref="B35:B81">IF(B34="---","---",IF(AND(A34=A$1,B34+1=A$1),"---",IF(B34=A$1,1,IF(B34+1=A34,B34+2,B34+1))))</f>
        <v>7</v>
      </c>
      <c r="C35" s="45">
        <f>SUMIF(Расклады!X:X,A35&amp;"+"&amp;B35,Расклады!A:A)+SUMIF(Расклады!X:X,B35&amp;"+"&amp;A35,Расклады!K:K)+SUMIF(Расклады!AA:AA,A35&amp;"+"&amp;B35,Расклады!M:M)+SUMIF(Расклады!AA:AA,B35&amp;"+"&amp;A35,Расклады!W:W)</f>
        <v>-7.6875</v>
      </c>
      <c r="D35" s="70">
        <f>COUNTIF(Расклады!X:AA,A35&amp;"+"&amp;B35)+COUNTIF(Расклады!X:AA,B35&amp;"+"&amp;A35)</f>
        <v>2</v>
      </c>
      <c r="E35" s="73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0</v>
      </c>
      <c r="F35" s="72">
        <f>SUMIF(Расклады!X:X,A35&amp;"+"&amp;B35,Расклады!Y:Y)+SUMIF(Расклады!X:X,B35&amp;"+"&amp;A35,Расклады!Z:Z)+SUMIF(Расклады!AA:AA,A35&amp;"+"&amp;B35,Расклады!AB:AB)+SUMIF(Расклады!AA:AA,B35&amp;"+"&amp;A35,Расклады!AC:AC)</f>
        <v>0</v>
      </c>
    </row>
    <row r="36" spans="1:6" ht="12.75">
      <c r="A36" s="61">
        <f t="shared" si="1"/>
        <v>4</v>
      </c>
      <c r="B36" s="74">
        <f t="shared" si="2"/>
        <v>8</v>
      </c>
      <c r="C36" s="45">
        <f>SUMIF(Расклады!X:X,A36&amp;"+"&amp;B36,Расклады!A:A)+SUMIF(Расклады!X:X,B36&amp;"+"&amp;A36,Расклады!K:K)+SUMIF(Расклады!AA:AA,A36&amp;"+"&amp;B36,Расклады!M:M)+SUMIF(Расклады!AA:AA,B36&amp;"+"&amp;A36,Расклады!W:W)</f>
        <v>0.125</v>
      </c>
      <c r="D36" s="70">
        <f>COUNTIF(Расклады!X:AA,A36&amp;"+"&amp;B36)+COUNTIF(Расклады!X:AA,B36&amp;"+"&amp;A36)</f>
        <v>2</v>
      </c>
      <c r="E36" s="73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1</v>
      </c>
      <c r="F36" s="72">
        <f>SUMIF(Расклады!X:X,A36&amp;"+"&amp;B36,Расклады!Y:Y)+SUMIF(Расклады!X:X,B36&amp;"+"&amp;A36,Расклады!Z:Z)+SUMIF(Расклады!AA:AA,A36&amp;"+"&amp;B36,Расклады!AB:AB)+SUMIF(Расклады!AA:AA,B36&amp;"+"&amp;A36,Расклады!AC:AC)</f>
        <v>2</v>
      </c>
    </row>
    <row r="37" spans="1:6" ht="12.75">
      <c r="A37" s="61">
        <f t="shared" si="1"/>
        <v>4</v>
      </c>
      <c r="B37" s="74">
        <f t="shared" si="2"/>
        <v>9</v>
      </c>
      <c r="C37" s="45">
        <f>SUMIF(Расклады!X:X,A37&amp;"+"&amp;B37,Расклады!A:A)+SUMIF(Расклады!X:X,B37&amp;"+"&amp;A37,Расклады!K:K)+SUMIF(Расклады!AA:AA,A37&amp;"+"&amp;B37,Расклады!M:M)+SUMIF(Расклады!AA:AA,B37&amp;"+"&amp;A37,Расклады!W:W)</f>
        <v>9.125</v>
      </c>
      <c r="D37" s="70">
        <f>COUNTIF(Расклады!X:AA,A37&amp;"+"&amp;B37)+COUNTIF(Расклады!X:AA,B37&amp;"+"&amp;A37)</f>
        <v>2</v>
      </c>
      <c r="E37" s="73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2</v>
      </c>
      <c r="F37" s="72">
        <f>SUMIF(Расклады!X:X,A37&amp;"+"&amp;B37,Расклады!Y:Y)+SUMIF(Расклады!X:X,B37&amp;"+"&amp;A37,Расклады!Z:Z)+SUMIF(Расклады!AA:AA,A37&amp;"+"&amp;B37,Расклады!AB:AB)+SUMIF(Расклады!AA:AA,B37&amp;"+"&amp;A37,Расклады!AC:AC)</f>
        <v>4</v>
      </c>
    </row>
    <row r="38" spans="1:6" ht="12.75">
      <c r="A38" s="61">
        <f t="shared" si="1"/>
        <v>4</v>
      </c>
      <c r="B38" s="74">
        <f t="shared" si="2"/>
        <v>10</v>
      </c>
      <c r="C38" s="45">
        <f>SUMIF(Расклады!X:X,A38&amp;"+"&amp;B38,Расклады!A:A)+SUMIF(Расклады!X:X,B38&amp;"+"&amp;A38,Расклады!K:K)+SUMIF(Расклады!AA:AA,A38&amp;"+"&amp;B38,Расклады!M:M)+SUMIF(Расклады!AA:AA,B38&amp;"+"&amp;A38,Расклады!W:W)</f>
        <v>0</v>
      </c>
      <c r="D38" s="70">
        <f>COUNTIF(Расклады!X:AA,A38&amp;"+"&amp;B38)+COUNTIF(Расклады!X:AA,B38&amp;"+"&amp;A38)</f>
        <v>2</v>
      </c>
      <c r="E38" s="73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1</v>
      </c>
      <c r="F38" s="72">
        <f>SUMIF(Расклады!X:X,A38&amp;"+"&amp;B38,Расклады!Y:Y)+SUMIF(Расклады!X:X,B38&amp;"+"&amp;A38,Расклады!Z:Z)+SUMIF(Расклады!AA:AA,A38&amp;"+"&amp;B38,Расклады!AB:AB)+SUMIF(Расклады!AA:AA,B38&amp;"+"&amp;A38,Расклады!AC:AC)</f>
        <v>2</v>
      </c>
    </row>
    <row r="39" spans="1:6" ht="12.75">
      <c r="A39" s="61">
        <f t="shared" si="1"/>
        <v>5</v>
      </c>
      <c r="B39" s="74">
        <f t="shared" si="2"/>
        <v>1</v>
      </c>
      <c r="C39" s="45">
        <f>SUMIF(Расклады!X:X,A39&amp;"+"&amp;B39,Расклады!A:A)+SUMIF(Расклады!X:X,B39&amp;"+"&amp;A39,Расклады!K:K)+SUMIF(Расклады!AA:AA,A39&amp;"+"&amp;B39,Расклады!M:M)+SUMIF(Расклады!AA:AA,B39&amp;"+"&amp;A39,Расклады!W:W)</f>
        <v>-9.75</v>
      </c>
      <c r="D39" s="70">
        <f>COUNTIF(Расклады!X:AA,A39&amp;"+"&amp;B39)+COUNTIF(Расклады!X:AA,B39&amp;"+"&amp;A39)</f>
        <v>2</v>
      </c>
      <c r="E39" s="73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0</v>
      </c>
      <c r="F39" s="72">
        <f>SUMIF(Расклады!X:X,A39&amp;"+"&amp;B39,Расклады!Y:Y)+SUMIF(Расклады!X:X,B39&amp;"+"&amp;A39,Расклады!Z:Z)+SUMIF(Расклады!AA:AA,A39&amp;"+"&amp;B39,Расклады!AB:AB)+SUMIF(Расклады!AA:AA,B39&amp;"+"&amp;A39,Расклады!AC:AC)</f>
        <v>0</v>
      </c>
    </row>
    <row r="40" spans="1:6" ht="12.75">
      <c r="A40" s="61">
        <f t="shared" si="1"/>
        <v>5</v>
      </c>
      <c r="B40" s="74">
        <f t="shared" si="2"/>
        <v>2</v>
      </c>
      <c r="C40" s="45">
        <f>SUMIF(Расклады!X:X,A40&amp;"+"&amp;B40,Расклады!A:A)+SUMIF(Расклады!X:X,B40&amp;"+"&amp;A40,Расклады!K:K)+SUMIF(Расклады!AA:AA,A40&amp;"+"&amp;B40,Расклады!M:M)+SUMIF(Расклады!AA:AA,B40&amp;"+"&amp;A40,Расклады!W:W)</f>
        <v>-1.875</v>
      </c>
      <c r="D40" s="70">
        <f>COUNTIF(Расклады!X:AA,A40&amp;"+"&amp;B40)+COUNTIF(Расклады!X:AA,B40&amp;"+"&amp;A40)</f>
        <v>2</v>
      </c>
      <c r="E40" s="73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</v>
      </c>
      <c r="F40" s="72">
        <f>SUMIF(Расклады!X:X,A40&amp;"+"&amp;B40,Расклады!Y:Y)+SUMIF(Расклады!X:X,B40&amp;"+"&amp;A40,Расклады!Z:Z)+SUMIF(Расклады!AA:AA,A40&amp;"+"&amp;B40,Расклады!AB:AB)+SUMIF(Расклады!AA:AA,B40&amp;"+"&amp;A40,Расклады!AC:AC)</f>
        <v>0</v>
      </c>
    </row>
    <row r="41" spans="1:6" ht="12.75">
      <c r="A41" s="61">
        <f t="shared" si="1"/>
        <v>5</v>
      </c>
      <c r="B41" s="74">
        <f t="shared" si="2"/>
        <v>3</v>
      </c>
      <c r="C41" s="45">
        <f>SUMIF(Расклады!X:X,A41&amp;"+"&amp;B41,Расклады!A:A)+SUMIF(Расклады!X:X,B41&amp;"+"&amp;A41,Расклады!K:K)+SUMIF(Расклады!AA:AA,A41&amp;"+"&amp;B41,Расклады!M:M)+SUMIF(Расклады!AA:AA,B41&amp;"+"&amp;A41,Расклады!W:W)</f>
        <v>-1.375</v>
      </c>
      <c r="D41" s="70">
        <f>COUNTIF(Расклады!X:AA,A41&amp;"+"&amp;B41)+COUNTIF(Расклады!X:AA,B41&amp;"+"&amp;A41)</f>
        <v>2</v>
      </c>
      <c r="E41" s="73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1</v>
      </c>
      <c r="F41" s="72">
        <f>SUMIF(Расклады!X:X,A41&amp;"+"&amp;B41,Расклады!Y:Y)+SUMIF(Расклады!X:X,B41&amp;"+"&amp;A41,Расклады!Z:Z)+SUMIF(Расклады!AA:AA,A41&amp;"+"&amp;B41,Расклады!AB:AB)+SUMIF(Расклады!AA:AA,B41&amp;"+"&amp;A41,Расклады!AC:AC)</f>
        <v>1</v>
      </c>
    </row>
    <row r="42" spans="1:6" ht="12.75">
      <c r="A42" s="61">
        <f t="shared" si="1"/>
        <v>5</v>
      </c>
      <c r="B42" s="74">
        <f t="shared" si="2"/>
        <v>4</v>
      </c>
      <c r="C42" s="45">
        <f>SUMIF(Расклады!X:X,A42&amp;"+"&amp;B42,Расклады!A:A)+SUMIF(Расклады!X:X,B42&amp;"+"&amp;A42,Расклады!K:K)+SUMIF(Расклады!AA:AA,A42&amp;"+"&amp;B42,Расклады!M:M)+SUMIF(Расклады!AA:AA,B42&amp;"+"&amp;A42,Расклады!W:W)</f>
        <v>2.75</v>
      </c>
      <c r="D42" s="70">
        <f>COUNTIF(Расклады!X:AA,A42&amp;"+"&amp;B42)+COUNTIF(Расклады!X:AA,B42&amp;"+"&amp;A42)</f>
        <v>2</v>
      </c>
      <c r="E42" s="73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1</v>
      </c>
      <c r="F42" s="72">
        <f>SUMIF(Расклады!X:X,A42&amp;"+"&amp;B42,Расклады!Y:Y)+SUMIF(Расклады!X:X,B42&amp;"+"&amp;A42,Расклады!Z:Z)+SUMIF(Расклады!AA:AA,A42&amp;"+"&amp;B42,Расклады!AB:AB)+SUMIF(Расклады!AA:AA,B42&amp;"+"&amp;A42,Расклады!AC:AC)</f>
        <v>4</v>
      </c>
    </row>
    <row r="43" spans="1:6" ht="12.75">
      <c r="A43" s="61">
        <f t="shared" si="1"/>
        <v>5</v>
      </c>
      <c r="B43" s="74">
        <f t="shared" si="2"/>
        <v>6</v>
      </c>
      <c r="C43" s="45">
        <f>SUMIF(Расклады!X:X,A43&amp;"+"&amp;B43,Расклады!A:A)+SUMIF(Расклады!X:X,B43&amp;"+"&amp;A43,Расклады!K:K)+SUMIF(Расклады!AA:AA,A43&amp;"+"&amp;B43,Расклады!M:M)+SUMIF(Расклады!AA:AA,B43&amp;"+"&amp;A43,Расклады!W:W)</f>
        <v>-3.25</v>
      </c>
      <c r="D43" s="70">
        <f>COUNTIF(Расклады!X:AA,A43&amp;"+"&amp;B43)+COUNTIF(Расклады!X:AA,B43&amp;"+"&amp;A43)</f>
        <v>2</v>
      </c>
      <c r="E43" s="73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0.5</v>
      </c>
      <c r="F43" s="72">
        <f>SUMIF(Расклады!X:X,A43&amp;"+"&amp;B43,Расклады!Y:Y)+SUMIF(Расклады!X:X,B43&amp;"+"&amp;A43,Расклады!Z:Z)+SUMIF(Расклады!AA:AA,A43&amp;"+"&amp;B43,Расклады!AB:AB)+SUMIF(Расклады!AA:AA,B43&amp;"+"&amp;A43,Расклады!AC:AC)</f>
        <v>2</v>
      </c>
    </row>
    <row r="44" spans="1:6" ht="12.75">
      <c r="A44" s="61">
        <f t="shared" si="1"/>
        <v>5</v>
      </c>
      <c r="B44" s="74">
        <f t="shared" si="2"/>
        <v>7</v>
      </c>
      <c r="C44" s="45">
        <f>SUMIF(Расклады!X:X,A44&amp;"+"&amp;B44,Расклады!A:A)+SUMIF(Расклады!X:X,B44&amp;"+"&amp;A44,Расклады!K:K)+SUMIF(Расклады!AA:AA,A44&amp;"+"&amp;B44,Расклады!M:M)+SUMIF(Расклады!AA:AA,B44&amp;"+"&amp;A44,Расклады!W:W)</f>
        <v>5.75</v>
      </c>
      <c r="D44" s="70">
        <f>COUNTIF(Расклады!X:AA,A44&amp;"+"&amp;B44)+COUNTIF(Расклады!X:AA,B44&amp;"+"&amp;A44)</f>
        <v>2</v>
      </c>
      <c r="E44" s="73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1.5</v>
      </c>
      <c r="F44" s="72">
        <f>SUMIF(Расклады!X:X,A44&amp;"+"&amp;B44,Расклады!Y:Y)+SUMIF(Расклады!X:X,B44&amp;"+"&amp;A44,Расклады!Z:Z)+SUMIF(Расклады!AA:AA,A44&amp;"+"&amp;B44,Расклады!AB:AB)+SUMIF(Расклады!AA:AA,B44&amp;"+"&amp;A44,Расклады!AC:AC)</f>
        <v>2</v>
      </c>
    </row>
    <row r="45" spans="1:6" ht="12.75">
      <c r="A45" s="61">
        <f t="shared" si="1"/>
        <v>5</v>
      </c>
      <c r="B45" s="74">
        <f t="shared" si="2"/>
        <v>8</v>
      </c>
      <c r="C45" s="45">
        <f>SUMIF(Расклады!X:X,A45&amp;"+"&amp;B45,Расклады!A:A)+SUMIF(Расклады!X:X,B45&amp;"+"&amp;A45,Расклады!K:K)+SUMIF(Расклады!AA:AA,A45&amp;"+"&amp;B45,Расклады!M:M)+SUMIF(Расклады!AA:AA,B45&amp;"+"&amp;A45,Расклады!W:W)</f>
        <v>-0.5</v>
      </c>
      <c r="D45" s="70">
        <f>COUNTIF(Расклады!X:AA,A45&amp;"+"&amp;B45)+COUNTIF(Расклады!X:AA,B45&amp;"+"&amp;A45)</f>
        <v>2</v>
      </c>
      <c r="E45" s="73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1</v>
      </c>
      <c r="F45" s="72">
        <f>SUMIF(Расклады!X:X,A45&amp;"+"&amp;B45,Расклады!Y:Y)+SUMIF(Расклады!X:X,B45&amp;"+"&amp;A45,Расклады!Z:Z)+SUMIF(Расклады!AA:AA,A45&amp;"+"&amp;B45,Расклады!AB:AB)+SUMIF(Расклады!AA:AA,B45&amp;"+"&amp;A45,Расклады!AC:AC)</f>
        <v>1</v>
      </c>
    </row>
    <row r="46" spans="1:6" ht="12.75">
      <c r="A46" s="61">
        <f t="shared" si="1"/>
        <v>5</v>
      </c>
      <c r="B46" s="74">
        <f t="shared" si="2"/>
        <v>9</v>
      </c>
      <c r="C46" s="45">
        <f>SUMIF(Расклады!X:X,A46&amp;"+"&amp;B46,Расклады!A:A)+SUMIF(Расклады!X:X,B46&amp;"+"&amp;A46,Расклады!K:K)+SUMIF(Расклады!AA:AA,A46&amp;"+"&amp;B46,Расклады!M:M)+SUMIF(Расклады!AA:AA,B46&amp;"+"&amp;A46,Расклады!W:W)</f>
        <v>-1.8125</v>
      </c>
      <c r="D46" s="70">
        <f>COUNTIF(Расклады!X:AA,A46&amp;"+"&amp;B46)+COUNTIF(Расклады!X:AA,B46&amp;"+"&amp;A46)</f>
        <v>2</v>
      </c>
      <c r="E46" s="73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1</v>
      </c>
      <c r="F46" s="72">
        <f>SUMIF(Расклады!X:X,A46&amp;"+"&amp;B46,Расклады!Y:Y)+SUMIF(Расклады!X:X,B46&amp;"+"&amp;A46,Расклады!Z:Z)+SUMIF(Расклады!AA:AA,A46&amp;"+"&amp;B46,Расклады!AB:AB)+SUMIF(Расклады!AA:AA,B46&amp;"+"&amp;A46,Расклады!AC:AC)</f>
        <v>1</v>
      </c>
    </row>
    <row r="47" spans="1:6" ht="12.75">
      <c r="A47" s="61">
        <f t="shared" si="1"/>
        <v>5</v>
      </c>
      <c r="B47" s="74">
        <f t="shared" si="2"/>
        <v>10</v>
      </c>
      <c r="C47" s="45">
        <f>SUMIF(Расклады!X:X,A47&amp;"+"&amp;B47,Расклады!A:A)+SUMIF(Расклады!X:X,B47&amp;"+"&amp;A47,Расклады!K:K)+SUMIF(Расклады!AA:AA,A47&amp;"+"&amp;B47,Расклады!M:M)+SUMIF(Расклады!AA:AA,B47&amp;"+"&amp;A47,Расклады!W:W)</f>
        <v>1.875</v>
      </c>
      <c r="D47" s="70">
        <f>COUNTIF(Расклады!X:AA,A47&amp;"+"&amp;B47)+COUNTIF(Расклады!X:AA,B47&amp;"+"&amp;A47)</f>
        <v>2</v>
      </c>
      <c r="E47" s="73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1</v>
      </c>
      <c r="F47" s="72">
        <f>SUMIF(Расклады!X:X,A47&amp;"+"&amp;B47,Расклады!Y:Y)+SUMIF(Расклады!X:X,B47&amp;"+"&amp;A47,Расклады!Z:Z)+SUMIF(Расклады!AA:AA,A47&amp;"+"&amp;B47,Расклады!AB:AB)+SUMIF(Расклады!AA:AA,B47&amp;"+"&amp;A47,Расклады!AC:AC)</f>
        <v>2</v>
      </c>
    </row>
    <row r="48" spans="1:6" ht="12.75">
      <c r="A48" s="61">
        <f t="shared" si="1"/>
        <v>6</v>
      </c>
      <c r="B48" s="74">
        <f t="shared" si="2"/>
        <v>1</v>
      </c>
      <c r="C48" s="45">
        <f>SUMIF(Расклады!X:X,A48&amp;"+"&amp;B48,Расклады!A:A)+SUMIF(Расклады!X:X,B48&amp;"+"&amp;A48,Расклады!K:K)+SUMIF(Расклады!AA:AA,A48&amp;"+"&amp;B48,Расклады!M:M)+SUMIF(Расклады!AA:AA,B48&amp;"+"&amp;A48,Расклады!W:W)</f>
        <v>-5.375</v>
      </c>
      <c r="D48" s="70">
        <f>COUNTIF(Расклады!X:AA,A48&amp;"+"&amp;B48)+COUNTIF(Расклады!X:AA,B48&amp;"+"&amp;A48)</f>
        <v>2</v>
      </c>
      <c r="E48" s="73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0.5</v>
      </c>
      <c r="F48" s="72">
        <f>SUMIF(Расклады!X:X,A48&amp;"+"&amp;B48,Расклады!Y:Y)+SUMIF(Расклады!X:X,B48&amp;"+"&amp;A48,Расклады!Z:Z)+SUMIF(Расклады!AA:AA,A48&amp;"+"&amp;B48,Расклады!AB:AB)+SUMIF(Расклады!AA:AA,B48&amp;"+"&amp;A48,Расклады!AC:AC)</f>
        <v>1</v>
      </c>
    </row>
    <row r="49" spans="1:6" ht="12.75">
      <c r="A49" s="61">
        <f t="shared" si="1"/>
        <v>6</v>
      </c>
      <c r="B49" s="74">
        <f t="shared" si="2"/>
        <v>2</v>
      </c>
      <c r="C49" s="45">
        <f>SUMIF(Расклады!X:X,A49&amp;"+"&amp;B49,Расклады!A:A)+SUMIF(Расклады!X:X,B49&amp;"+"&amp;A49,Расклады!K:K)+SUMIF(Расклады!AA:AA,A49&amp;"+"&amp;B49,Расклады!M:M)+SUMIF(Расклады!AA:AA,B49&amp;"+"&amp;A49,Расклады!W:W)</f>
        <v>0.0625</v>
      </c>
      <c r="D49" s="70">
        <f>COUNTIF(Расклады!X:AA,A49&amp;"+"&amp;B49)+COUNTIF(Расклады!X:AA,B49&amp;"+"&amp;A49)</f>
        <v>2</v>
      </c>
      <c r="E49" s="73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1</v>
      </c>
      <c r="F49" s="72">
        <f>SUMIF(Расклады!X:X,A49&amp;"+"&amp;B49,Расклады!Y:Y)+SUMIF(Расклады!X:X,B49&amp;"+"&amp;A49,Расклады!Z:Z)+SUMIF(Расклады!AA:AA,A49&amp;"+"&amp;B49,Расклады!AB:AB)+SUMIF(Расклады!AA:AA,B49&amp;"+"&amp;A49,Расклады!AC:AC)</f>
        <v>2</v>
      </c>
    </row>
    <row r="50" spans="1:6" ht="12.75">
      <c r="A50" s="61">
        <f t="shared" si="1"/>
        <v>6</v>
      </c>
      <c r="B50" s="74">
        <f t="shared" si="2"/>
        <v>3</v>
      </c>
      <c r="C50" s="45">
        <f>SUMIF(Расклады!X:X,A50&amp;"+"&amp;B50,Расклады!A:A)+SUMIF(Расклады!X:X,B50&amp;"+"&amp;A50,Расклады!K:K)+SUMIF(Расклады!AA:AA,A50&amp;"+"&amp;B50,Расклады!M:M)+SUMIF(Расклады!AA:AA,B50&amp;"+"&amp;A50,Расклады!W:W)</f>
        <v>-2.875</v>
      </c>
      <c r="D50" s="70">
        <f>COUNTIF(Расклады!X:AA,A50&amp;"+"&amp;B50)+COUNTIF(Расклады!X:AA,B50&amp;"+"&amp;A50)</f>
        <v>2</v>
      </c>
      <c r="E50" s="73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</v>
      </c>
      <c r="F50" s="72">
        <f>SUMIF(Расклады!X:X,A50&amp;"+"&amp;B50,Расклады!Y:Y)+SUMIF(Расклады!X:X,B50&amp;"+"&amp;A50,Расклады!Z:Z)+SUMIF(Расклады!AA:AA,A50&amp;"+"&amp;B50,Расклады!AB:AB)+SUMIF(Расклады!AA:AA,B50&amp;"+"&amp;A50,Расклады!AC:AC)</f>
        <v>2</v>
      </c>
    </row>
    <row r="51" spans="1:6" ht="12.75">
      <c r="A51" s="61">
        <f t="shared" si="1"/>
        <v>6</v>
      </c>
      <c r="B51" s="74">
        <f t="shared" si="2"/>
        <v>4</v>
      </c>
      <c r="C51" s="45">
        <f>SUMIF(Расклады!X:X,A51&amp;"+"&amp;B51,Расклады!A:A)+SUMIF(Расклады!X:X,B51&amp;"+"&amp;A51,Расклады!K:K)+SUMIF(Расклады!AA:AA,A51&amp;"+"&amp;B51,Расклады!M:M)+SUMIF(Расклады!AA:AA,B51&amp;"+"&amp;A51,Расклады!W:W)</f>
        <v>-2.4375</v>
      </c>
      <c r="D51" s="70">
        <f>COUNTIF(Расклады!X:AA,A51&amp;"+"&amp;B51)+COUNTIF(Расклады!X:AA,B51&amp;"+"&amp;A51)</f>
        <v>2</v>
      </c>
      <c r="E51" s="73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1</v>
      </c>
      <c r="F51" s="72">
        <f>SUMIF(Расклады!X:X,A51&amp;"+"&amp;B51,Расклады!Y:Y)+SUMIF(Расклады!X:X,B51&amp;"+"&amp;A51,Расклады!Z:Z)+SUMIF(Расклады!AA:AA,A51&amp;"+"&amp;B51,Расклады!AB:AB)+SUMIF(Расклады!AA:AA,B51&amp;"+"&amp;A51,Расклады!AC:AC)</f>
        <v>1</v>
      </c>
    </row>
    <row r="52" spans="1:6" ht="12.75">
      <c r="A52" s="61">
        <f t="shared" si="1"/>
        <v>6</v>
      </c>
      <c r="B52" s="74">
        <f t="shared" si="2"/>
        <v>5</v>
      </c>
      <c r="C52" s="45">
        <f>SUMIF(Расклады!X:X,A52&amp;"+"&amp;B52,Расклады!A:A)+SUMIF(Расклады!X:X,B52&amp;"+"&amp;A52,Расклады!K:K)+SUMIF(Расклады!AA:AA,A52&amp;"+"&amp;B52,Расклады!M:M)+SUMIF(Расклады!AA:AA,B52&amp;"+"&amp;A52,Расклады!W:W)</f>
        <v>3.25</v>
      </c>
      <c r="D52" s="70">
        <f>COUNTIF(Расклады!X:AA,A52&amp;"+"&amp;B52)+COUNTIF(Расклады!X:AA,B52&amp;"+"&amp;A52)</f>
        <v>2</v>
      </c>
      <c r="E52" s="73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1.5</v>
      </c>
      <c r="F52" s="72">
        <f>SUMIF(Расклады!X:X,A52&amp;"+"&amp;B52,Расклады!Y:Y)+SUMIF(Расклады!X:X,B52&amp;"+"&amp;A52,Расклады!Z:Z)+SUMIF(Расклады!AA:AA,A52&amp;"+"&amp;B52,Расклады!AB:AB)+SUMIF(Расклады!AA:AA,B52&amp;"+"&amp;A52,Расклады!AC:AC)</f>
        <v>2</v>
      </c>
    </row>
    <row r="53" spans="1:6" ht="12.75">
      <c r="A53" s="61">
        <f t="shared" si="1"/>
        <v>6</v>
      </c>
      <c r="B53" s="74">
        <f t="shared" si="2"/>
        <v>7</v>
      </c>
      <c r="C53" s="45">
        <f>SUMIF(Расклады!X:X,A53&amp;"+"&amp;B53,Расклады!A:A)+SUMIF(Расклады!X:X,B53&amp;"+"&amp;A53,Расклады!K:K)+SUMIF(Расклады!AA:AA,A53&amp;"+"&amp;B53,Расклады!M:M)+SUMIF(Расклады!AA:AA,B53&amp;"+"&amp;A53,Расклады!W:W)</f>
        <v>2.625</v>
      </c>
      <c r="D53" s="70">
        <f>COUNTIF(Расклады!X:AA,A53&amp;"+"&amp;B53)+COUNTIF(Расклады!X:AA,B53&amp;"+"&amp;A53)</f>
        <v>2</v>
      </c>
      <c r="E53" s="73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1</v>
      </c>
      <c r="F53" s="72">
        <f>SUMIF(Расклады!X:X,A53&amp;"+"&amp;B53,Расклады!Y:Y)+SUMIF(Расклады!X:X,B53&amp;"+"&amp;A53,Расклады!Z:Z)+SUMIF(Расклады!AA:AA,A53&amp;"+"&amp;B53,Расклады!AB:AB)+SUMIF(Расклады!AA:AA,B53&amp;"+"&amp;A53,Расклады!AC:AC)</f>
        <v>3</v>
      </c>
    </row>
    <row r="54" spans="1:6" ht="12.75">
      <c r="A54" s="61">
        <f t="shared" si="1"/>
        <v>6</v>
      </c>
      <c r="B54" s="74">
        <f t="shared" si="2"/>
        <v>8</v>
      </c>
      <c r="C54" s="45">
        <f>SUMIF(Расклады!X:X,A54&amp;"+"&amp;B54,Расклады!A:A)+SUMIF(Расклады!X:X,B54&amp;"+"&amp;A54,Расклады!K:K)+SUMIF(Расклады!AA:AA,A54&amp;"+"&amp;B54,Расклады!M:M)+SUMIF(Расклады!AA:AA,B54&amp;"+"&amp;A54,Расклады!W:W)</f>
        <v>-7.75</v>
      </c>
      <c r="D54" s="70">
        <f>COUNTIF(Расклады!X:AA,A54&amp;"+"&amp;B54)+COUNTIF(Расклады!X:AA,B54&amp;"+"&amp;A54)</f>
        <v>2</v>
      </c>
      <c r="E54" s="73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</v>
      </c>
      <c r="F54" s="72">
        <f>SUMIF(Расклады!X:X,A54&amp;"+"&amp;B54,Расклады!Y:Y)+SUMIF(Расклады!X:X,B54&amp;"+"&amp;A54,Расклады!Z:Z)+SUMIF(Расклады!AA:AA,A54&amp;"+"&amp;B54,Расклады!AB:AB)+SUMIF(Расклады!AA:AA,B54&amp;"+"&amp;A54,Расклады!AC:AC)</f>
        <v>0</v>
      </c>
    </row>
    <row r="55" spans="1:6" ht="12.75">
      <c r="A55" s="61">
        <f t="shared" si="1"/>
        <v>6</v>
      </c>
      <c r="B55" s="74">
        <f t="shared" si="2"/>
        <v>9</v>
      </c>
      <c r="C55" s="45">
        <f>SUMIF(Расклады!X:X,A55&amp;"+"&amp;B55,Расклады!A:A)+SUMIF(Расклады!X:X,B55&amp;"+"&amp;A55,Расклады!K:K)+SUMIF(Расклады!AA:AA,A55&amp;"+"&amp;B55,Расклады!M:M)+SUMIF(Расклады!AA:AA,B55&amp;"+"&amp;A55,Расклады!W:W)</f>
        <v>-8.625</v>
      </c>
      <c r="D55" s="70">
        <f>COUNTIF(Расклады!X:AA,A55&amp;"+"&amp;B55)+COUNTIF(Расклады!X:AA,B55&amp;"+"&amp;A55)</f>
        <v>2</v>
      </c>
      <c r="E55" s="73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0</v>
      </c>
      <c r="F55" s="72">
        <f>SUMIF(Расклады!X:X,A55&amp;"+"&amp;B55,Расклады!Y:Y)+SUMIF(Расклады!X:X,B55&amp;"+"&amp;A55,Расклады!Z:Z)+SUMIF(Расклады!AA:AA,A55&amp;"+"&amp;B55,Расклады!AB:AB)+SUMIF(Расклады!AA:AA,B55&amp;"+"&amp;A55,Расклады!AC:AC)</f>
        <v>0</v>
      </c>
    </row>
    <row r="56" spans="1:6" ht="12.75">
      <c r="A56" s="61">
        <f t="shared" si="1"/>
        <v>6</v>
      </c>
      <c r="B56" s="74">
        <f t="shared" si="2"/>
        <v>10</v>
      </c>
      <c r="C56" s="45">
        <f>SUMIF(Расклады!X:X,A56&amp;"+"&amp;B56,Расклады!A:A)+SUMIF(Расклады!X:X,B56&amp;"+"&amp;A56,Расклады!K:K)+SUMIF(Расклады!AA:AA,A56&amp;"+"&amp;B56,Расклады!M:M)+SUMIF(Расклады!AA:AA,B56&amp;"+"&amp;A56,Расклады!W:W)</f>
        <v>4.4375</v>
      </c>
      <c r="D56" s="70">
        <f>COUNTIF(Расклады!X:AA,A56&amp;"+"&amp;B56)+COUNTIF(Расклады!X:AA,B56&amp;"+"&amp;A56)</f>
        <v>2</v>
      </c>
      <c r="E56" s="73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1.5</v>
      </c>
      <c r="F56" s="72">
        <f>SUMIF(Расклады!X:X,A56&amp;"+"&amp;B56,Расклады!Y:Y)+SUMIF(Расклады!X:X,B56&amp;"+"&amp;A56,Расклады!Z:Z)+SUMIF(Расклады!AA:AA,A56&amp;"+"&amp;B56,Расклады!AB:AB)+SUMIF(Расклады!AA:AA,B56&amp;"+"&amp;A56,Расклады!AC:AC)</f>
        <v>2</v>
      </c>
    </row>
    <row r="57" spans="1:6" ht="12.75">
      <c r="A57" s="61">
        <f t="shared" si="1"/>
        <v>7</v>
      </c>
      <c r="B57" s="74">
        <f t="shared" si="2"/>
        <v>1</v>
      </c>
      <c r="C57" s="45">
        <f>SUMIF(Расклады!X:X,A57&amp;"+"&amp;B57,Расклады!A:A)+SUMIF(Расклады!X:X,B57&amp;"+"&amp;A57,Расклады!K:K)+SUMIF(Расклады!AA:AA,A57&amp;"+"&amp;B57,Расклады!M:M)+SUMIF(Расклады!AA:AA,B57&amp;"+"&amp;A57,Расклады!W:W)</f>
        <v>-4.5</v>
      </c>
      <c r="D57" s="70">
        <f>COUNTIF(Расклады!X:AA,A57&amp;"+"&amp;B57)+COUNTIF(Расклады!X:AA,B57&amp;"+"&amp;A57)</f>
        <v>2</v>
      </c>
      <c r="E57" s="73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0.5</v>
      </c>
      <c r="F57" s="72">
        <f>SUMIF(Расклады!X:X,A57&amp;"+"&amp;B57,Расклады!Y:Y)+SUMIF(Расклады!X:X,B57&amp;"+"&amp;A57,Расклады!Z:Z)+SUMIF(Расклады!AA:AA,A57&amp;"+"&amp;B57,Расклады!AB:AB)+SUMIF(Расклады!AA:AA,B57&amp;"+"&amp;A57,Расклады!AC:AC)</f>
        <v>2</v>
      </c>
    </row>
    <row r="58" spans="1:6" ht="12.75">
      <c r="A58" s="61">
        <f t="shared" si="1"/>
        <v>7</v>
      </c>
      <c r="B58" s="74">
        <f t="shared" si="2"/>
        <v>2</v>
      </c>
      <c r="C58" s="45">
        <f>SUMIF(Расклады!X:X,A58&amp;"+"&amp;B58,Расклады!A:A)+SUMIF(Расклады!X:X,B58&amp;"+"&amp;A58,Расклады!K:K)+SUMIF(Расклады!AA:AA,A58&amp;"+"&amp;B58,Расклады!M:M)+SUMIF(Расклады!AA:AA,B58&amp;"+"&amp;A58,Расклады!W:W)</f>
        <v>-7.1875</v>
      </c>
      <c r="D58" s="70">
        <f>COUNTIF(Расклады!X:AA,A58&amp;"+"&amp;B58)+COUNTIF(Расклады!X:AA,B58&amp;"+"&amp;A58)</f>
        <v>2</v>
      </c>
      <c r="E58" s="73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0</v>
      </c>
      <c r="F58" s="72">
        <f>SUMIF(Расклады!X:X,A58&amp;"+"&amp;B58,Расклады!Y:Y)+SUMIF(Расклады!X:X,B58&amp;"+"&amp;A58,Расклады!Z:Z)+SUMIF(Расклады!AA:AA,A58&amp;"+"&amp;B58,Расклады!AB:AB)+SUMIF(Расклады!AA:AA,B58&amp;"+"&amp;A58,Расклады!AC:AC)</f>
        <v>1</v>
      </c>
    </row>
    <row r="59" spans="1:6" ht="12.75">
      <c r="A59" s="61">
        <f t="shared" si="1"/>
        <v>7</v>
      </c>
      <c r="B59" s="74">
        <f t="shared" si="2"/>
        <v>3</v>
      </c>
      <c r="C59" s="45">
        <f>SUMIF(Расклады!X:X,A59&amp;"+"&amp;B59,Расклады!A:A)+SUMIF(Расклады!X:X,B59&amp;"+"&amp;A59,Расклады!K:K)+SUMIF(Расклады!AA:AA,A59&amp;"+"&amp;B59,Расклады!M:M)+SUMIF(Расклады!AA:AA,B59&amp;"+"&amp;A59,Расклады!W:W)</f>
        <v>-11.125</v>
      </c>
      <c r="D59" s="70">
        <f>COUNTIF(Расклады!X:AA,A59&amp;"+"&amp;B59)+COUNTIF(Расклады!X:AA,B59&amp;"+"&amp;A59)</f>
        <v>2</v>
      </c>
      <c r="E59" s="73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72">
        <f>SUMIF(Расклады!X:X,A59&amp;"+"&amp;B59,Расклады!Y:Y)+SUMIF(Расклады!X:X,B59&amp;"+"&amp;A59,Расклады!Z:Z)+SUMIF(Расклады!AA:AA,A59&amp;"+"&amp;B59,Расклады!AB:AB)+SUMIF(Расклады!AA:AA,B59&amp;"+"&amp;A59,Расклады!AC:AC)</f>
        <v>0</v>
      </c>
    </row>
    <row r="60" spans="1:6" ht="12.75">
      <c r="A60" s="61">
        <f t="shared" si="1"/>
        <v>7</v>
      </c>
      <c r="B60" s="74">
        <f t="shared" si="2"/>
        <v>4</v>
      </c>
      <c r="C60" s="45">
        <f>SUMIF(Расклады!X:X,A60&amp;"+"&amp;B60,Расклады!A:A)+SUMIF(Расклады!X:X,B60&amp;"+"&amp;A60,Расклады!K:K)+SUMIF(Расклады!AA:AA,A60&amp;"+"&amp;B60,Расклады!M:M)+SUMIF(Расклады!AA:AA,B60&amp;"+"&amp;A60,Расклады!W:W)</f>
        <v>7.6875</v>
      </c>
      <c r="D60" s="70">
        <f>COUNTIF(Расклады!X:AA,A60&amp;"+"&amp;B60)+COUNTIF(Расклады!X:AA,B60&amp;"+"&amp;A60)</f>
        <v>2</v>
      </c>
      <c r="E60" s="73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2</v>
      </c>
      <c r="F60" s="72">
        <f>SUMIF(Расклады!X:X,A60&amp;"+"&amp;B60,Расклады!Y:Y)+SUMIF(Расклады!X:X,B60&amp;"+"&amp;A60,Расклады!Z:Z)+SUMIF(Расклады!AA:AA,A60&amp;"+"&amp;B60,Расклады!AB:AB)+SUMIF(Расклады!AA:AA,B60&amp;"+"&amp;A60,Расклады!AC:AC)</f>
        <v>4</v>
      </c>
    </row>
    <row r="61" spans="1:6" ht="12.75">
      <c r="A61" s="61">
        <f t="shared" si="1"/>
        <v>7</v>
      </c>
      <c r="B61" s="74">
        <f t="shared" si="2"/>
        <v>5</v>
      </c>
      <c r="C61" s="45">
        <f>SUMIF(Расклады!X:X,A61&amp;"+"&amp;B61,Расклады!A:A)+SUMIF(Расклады!X:X,B61&amp;"+"&amp;A61,Расклады!K:K)+SUMIF(Расклады!AA:AA,A61&amp;"+"&amp;B61,Расклады!M:M)+SUMIF(Расклады!AA:AA,B61&amp;"+"&amp;A61,Расклады!W:W)</f>
        <v>-5.75</v>
      </c>
      <c r="D61" s="70">
        <f>COUNTIF(Расклады!X:AA,A61&amp;"+"&amp;B61)+COUNTIF(Расклады!X:AA,B61&amp;"+"&amp;A61)</f>
        <v>2</v>
      </c>
      <c r="E61" s="73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0.5</v>
      </c>
      <c r="F61" s="72">
        <f>SUMIF(Расклады!X:X,A61&amp;"+"&amp;B61,Расклады!Y:Y)+SUMIF(Расклады!X:X,B61&amp;"+"&amp;A61,Расклады!Z:Z)+SUMIF(Расклады!AA:AA,A61&amp;"+"&amp;B61,Расклады!AB:AB)+SUMIF(Расклады!AA:AA,B61&amp;"+"&amp;A61,Расклады!AC:AC)</f>
        <v>2</v>
      </c>
    </row>
    <row r="62" spans="1:6" ht="12.75">
      <c r="A62" s="61">
        <f t="shared" si="1"/>
        <v>7</v>
      </c>
      <c r="B62" s="74">
        <f t="shared" si="2"/>
        <v>6</v>
      </c>
      <c r="C62" s="45">
        <f>SUMIF(Расклады!X:X,A62&amp;"+"&amp;B62,Расклады!A:A)+SUMIF(Расклады!X:X,B62&amp;"+"&amp;A62,Расклады!K:K)+SUMIF(Расклады!AA:AA,A62&amp;"+"&amp;B62,Расклады!M:M)+SUMIF(Расклады!AA:AA,B62&amp;"+"&amp;A62,Расклады!W:W)</f>
        <v>-2.625</v>
      </c>
      <c r="D62" s="70">
        <f>COUNTIF(Расклады!X:AA,A62&amp;"+"&amp;B62)+COUNTIF(Расклады!X:AA,B62&amp;"+"&amp;A62)</f>
        <v>2</v>
      </c>
      <c r="E62" s="73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1</v>
      </c>
      <c r="F62" s="72">
        <f>SUMIF(Расклады!X:X,A62&amp;"+"&amp;B62,Расклады!Y:Y)+SUMIF(Расклады!X:X,B62&amp;"+"&amp;A62,Расклады!Z:Z)+SUMIF(Расклады!AA:AA,A62&amp;"+"&amp;B62,Расклады!AB:AB)+SUMIF(Расклады!AA:AA,B62&amp;"+"&amp;A62,Расклады!AC:AC)</f>
        <v>1</v>
      </c>
    </row>
    <row r="63" spans="1:6" ht="12.75">
      <c r="A63" s="61">
        <f t="shared" si="1"/>
        <v>7</v>
      </c>
      <c r="B63" s="74">
        <f t="shared" si="2"/>
        <v>8</v>
      </c>
      <c r="C63" s="45">
        <f>SUMIF(Расклады!X:X,A63&amp;"+"&amp;B63,Расклады!A:A)+SUMIF(Расклады!X:X,B63&amp;"+"&amp;A63,Расклады!K:K)+SUMIF(Расклады!AA:AA,A63&amp;"+"&amp;B63,Расклады!M:M)+SUMIF(Расклады!AA:AA,B63&amp;"+"&amp;A63,Расклады!W:W)</f>
        <v>-1.6875</v>
      </c>
      <c r="D63" s="70">
        <f>COUNTIF(Расклады!X:AA,A63&amp;"+"&amp;B63)+COUNTIF(Расклады!X:AA,B63&amp;"+"&amp;A63)</f>
        <v>2</v>
      </c>
      <c r="E63" s="73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1</v>
      </c>
      <c r="F63" s="72">
        <f>SUMIF(Расклады!X:X,A63&amp;"+"&amp;B63,Расклады!Y:Y)+SUMIF(Расклады!X:X,B63&amp;"+"&amp;A63,Расклады!Z:Z)+SUMIF(Расклады!AA:AA,A63&amp;"+"&amp;B63,Расклады!AB:AB)+SUMIF(Расклады!AA:AA,B63&amp;"+"&amp;A63,Расклады!AC:AC)</f>
        <v>1</v>
      </c>
    </row>
    <row r="64" spans="1:6" ht="12.75">
      <c r="A64" s="61">
        <f t="shared" si="1"/>
        <v>7</v>
      </c>
      <c r="B64" s="74">
        <f t="shared" si="2"/>
        <v>9</v>
      </c>
      <c r="C64" s="45">
        <f>SUMIF(Расклады!X:X,A64&amp;"+"&amp;B64,Расклады!A:A)+SUMIF(Расклады!X:X,B64&amp;"+"&amp;A64,Расклады!K:K)+SUMIF(Расклады!AA:AA,A64&amp;"+"&amp;B64,Расклады!M:M)+SUMIF(Расклады!AA:AA,B64&amp;"+"&amp;A64,Расклады!W:W)</f>
        <v>-2.5625</v>
      </c>
      <c r="D64" s="70">
        <f>COUNTIF(Расклады!X:AA,A64&amp;"+"&amp;B64)+COUNTIF(Расклады!X:AA,B64&amp;"+"&amp;A64)</f>
        <v>2</v>
      </c>
      <c r="E64" s="73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1</v>
      </c>
      <c r="F64" s="72">
        <f>SUMIF(Расклады!X:X,A64&amp;"+"&amp;B64,Расклады!Y:Y)+SUMIF(Расклады!X:X,B64&amp;"+"&amp;A64,Расклады!Z:Z)+SUMIF(Расклады!AA:AA,A64&amp;"+"&amp;B64,Расклады!AB:AB)+SUMIF(Расклады!AA:AA,B64&amp;"+"&amp;A64,Расклады!AC:AC)</f>
        <v>2</v>
      </c>
    </row>
    <row r="65" spans="1:6" ht="12.75">
      <c r="A65" s="61">
        <f t="shared" si="1"/>
        <v>7</v>
      </c>
      <c r="B65" s="74">
        <f t="shared" si="2"/>
        <v>10</v>
      </c>
      <c r="C65" s="45">
        <f>SUMIF(Расклады!X:X,A65&amp;"+"&amp;B65,Расклады!A:A)+SUMIF(Расклады!X:X,B65&amp;"+"&amp;A65,Расклады!K:K)+SUMIF(Расклады!AA:AA,A65&amp;"+"&amp;B65,Расклады!M:M)+SUMIF(Расклады!AA:AA,B65&amp;"+"&amp;A65,Расклады!W:W)</f>
        <v>-4</v>
      </c>
      <c r="D65" s="70">
        <f>COUNTIF(Расклады!X:AA,A65&amp;"+"&amp;B65)+COUNTIF(Расклады!X:AA,B65&amp;"+"&amp;A65)</f>
        <v>2</v>
      </c>
      <c r="E65" s="73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0.5</v>
      </c>
      <c r="F65" s="72">
        <f>SUMIF(Расклады!X:X,A65&amp;"+"&amp;B65,Расклады!Y:Y)+SUMIF(Расклады!X:X,B65&amp;"+"&amp;A65,Расклады!Z:Z)+SUMIF(Расклады!AA:AA,A65&amp;"+"&amp;B65,Расклады!AB:AB)+SUMIF(Расклады!AA:AA,B65&amp;"+"&amp;A65,Расклады!AC:AC)</f>
        <v>2</v>
      </c>
    </row>
    <row r="66" spans="1:6" ht="12.75">
      <c r="A66" s="61">
        <f t="shared" si="1"/>
        <v>8</v>
      </c>
      <c r="B66" s="74">
        <f t="shared" si="2"/>
        <v>1</v>
      </c>
      <c r="C66" s="45">
        <f>SUMIF(Расклады!X:X,A66&amp;"+"&amp;B66,Расклады!A:A)+SUMIF(Расклады!X:X,B66&amp;"+"&amp;A66,Расклады!K:K)+SUMIF(Расклады!AA:AA,A66&amp;"+"&amp;B66,Расклады!M:M)+SUMIF(Расклады!AA:AA,B66&amp;"+"&amp;A66,Расклады!W:W)</f>
        <v>7</v>
      </c>
      <c r="D66" s="70">
        <f>COUNTIF(Расклады!X:AA,A66&amp;"+"&amp;B66)+COUNTIF(Расклады!X:AA,B66&amp;"+"&amp;A66)</f>
        <v>2</v>
      </c>
      <c r="E66" s="73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2</v>
      </c>
      <c r="F66" s="72">
        <f>SUMIF(Расклады!X:X,A66&amp;"+"&amp;B66,Расклады!Y:Y)+SUMIF(Расклады!X:X,B66&amp;"+"&amp;A66,Расклады!Z:Z)+SUMIF(Расклады!AA:AA,A66&amp;"+"&amp;B66,Расклады!AB:AB)+SUMIF(Расклады!AA:AA,B66&amp;"+"&amp;A66,Расклады!AC:AC)</f>
        <v>2</v>
      </c>
    </row>
    <row r="67" spans="1:6" ht="12.75">
      <c r="A67" s="61">
        <f t="shared" si="1"/>
        <v>8</v>
      </c>
      <c r="B67" s="74">
        <f t="shared" si="2"/>
        <v>2</v>
      </c>
      <c r="C67" s="45">
        <f>SUMIF(Расклады!X:X,A67&amp;"+"&amp;B67,Расклады!A:A)+SUMIF(Расклады!X:X,B67&amp;"+"&amp;A67,Расклады!K:K)+SUMIF(Расклады!AA:AA,A67&amp;"+"&amp;B67,Расклады!M:M)+SUMIF(Расклады!AA:AA,B67&amp;"+"&amp;A67,Расклады!W:W)</f>
        <v>-5.4375</v>
      </c>
      <c r="D67" s="70">
        <f>COUNTIF(Расклады!X:AA,A67&amp;"+"&amp;B67)+COUNTIF(Расклады!X:AA,B67&amp;"+"&amp;A67)</f>
        <v>2</v>
      </c>
      <c r="E67" s="73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0.5</v>
      </c>
      <c r="F67" s="72">
        <f>SUMIF(Расклады!X:X,A67&amp;"+"&amp;B67,Расклады!Y:Y)+SUMIF(Расклады!X:X,B67&amp;"+"&amp;A67,Расклады!Z:Z)+SUMIF(Расклады!AA:AA,A67&amp;"+"&amp;B67,Расклады!AB:AB)+SUMIF(Расклады!AA:AA,B67&amp;"+"&amp;A67,Расклады!AC:AC)</f>
        <v>1</v>
      </c>
    </row>
    <row r="68" spans="1:6" ht="12.75">
      <c r="A68" s="61">
        <f t="shared" si="1"/>
        <v>8</v>
      </c>
      <c r="B68" s="74">
        <f t="shared" si="2"/>
        <v>3</v>
      </c>
      <c r="C68" s="45">
        <f>SUMIF(Расклады!X:X,A68&amp;"+"&amp;B68,Расклады!A:A)+SUMIF(Расклады!X:X,B68&amp;"+"&amp;A68,Расклады!K:K)+SUMIF(Расклады!AA:AA,A68&amp;"+"&amp;B68,Расклады!M:M)+SUMIF(Расклады!AA:AA,B68&amp;"+"&amp;A68,Расклады!W:W)</f>
        <v>-17.8125</v>
      </c>
      <c r="D68" s="70">
        <f>COUNTIF(Расклады!X:AA,A68&amp;"+"&amp;B68)+COUNTIF(Расклады!X:AA,B68&amp;"+"&amp;A68)</f>
        <v>2</v>
      </c>
      <c r="E68" s="73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72">
        <f>SUMIF(Расклады!X:X,A68&amp;"+"&amp;B68,Расклады!Y:Y)+SUMIF(Расклады!X:X,B68&amp;"+"&amp;A68,Расклады!Z:Z)+SUMIF(Расклады!AA:AA,A68&amp;"+"&amp;B68,Расклады!AB:AB)+SUMIF(Расклады!AA:AA,B68&amp;"+"&amp;A68,Расклады!AC:AC)</f>
        <v>0</v>
      </c>
    </row>
    <row r="69" spans="1:6" ht="12.75">
      <c r="A69" s="61">
        <f aca="true" t="shared" si="3" ref="A69:A81">IF(B69=1,A68+1,IF(B69="---","---",A68))</f>
        <v>8</v>
      </c>
      <c r="B69" s="74">
        <f t="shared" si="2"/>
        <v>4</v>
      </c>
      <c r="C69" s="45">
        <f>SUMIF(Расклады!X:X,A69&amp;"+"&amp;B69,Расклады!A:A)+SUMIF(Расклады!X:X,B69&amp;"+"&amp;A69,Расклады!K:K)+SUMIF(Расклады!AA:AA,A69&amp;"+"&amp;B69,Расклады!M:M)+SUMIF(Расклады!AA:AA,B69&amp;"+"&amp;A69,Расклады!W:W)</f>
        <v>-0.125</v>
      </c>
      <c r="D69" s="70">
        <f>COUNTIF(Расклады!X:AA,A69&amp;"+"&amp;B69)+COUNTIF(Расклады!X:AA,B69&amp;"+"&amp;A69)</f>
        <v>2</v>
      </c>
      <c r="E69" s="73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1</v>
      </c>
      <c r="F69" s="72">
        <f>SUMIF(Расклады!X:X,A69&amp;"+"&amp;B69,Расклады!Y:Y)+SUMIF(Расклады!X:X,B69&amp;"+"&amp;A69,Расклады!Z:Z)+SUMIF(Расклады!AA:AA,A69&amp;"+"&amp;B69,Расклады!AB:AB)+SUMIF(Расклады!AA:AA,B69&amp;"+"&amp;A69,Расклады!AC:AC)</f>
        <v>2</v>
      </c>
    </row>
    <row r="70" spans="1:6" ht="12.75">
      <c r="A70" s="61">
        <f t="shared" si="3"/>
        <v>8</v>
      </c>
      <c r="B70" s="74">
        <f t="shared" si="2"/>
        <v>5</v>
      </c>
      <c r="C70" s="45">
        <f>SUMIF(Расклады!X:X,A70&amp;"+"&amp;B70,Расклады!A:A)+SUMIF(Расклады!X:X,B70&amp;"+"&amp;A70,Расклады!K:K)+SUMIF(Расклады!AA:AA,A70&amp;"+"&amp;B70,Расклады!M:M)+SUMIF(Расклады!AA:AA,B70&amp;"+"&amp;A70,Расклады!W:W)</f>
        <v>0.5</v>
      </c>
      <c r="D70" s="70">
        <f>COUNTIF(Расклады!X:AA,A70&amp;"+"&amp;B70)+COUNTIF(Расклады!X:AA,B70&amp;"+"&amp;A70)</f>
        <v>2</v>
      </c>
      <c r="E70" s="73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1</v>
      </c>
      <c r="F70" s="72">
        <f>SUMIF(Расклады!X:X,A70&amp;"+"&amp;B70,Расклады!Y:Y)+SUMIF(Расклады!X:X,B70&amp;"+"&amp;A70,Расклады!Z:Z)+SUMIF(Расклады!AA:AA,A70&amp;"+"&amp;B70,Расклады!AB:AB)+SUMIF(Расклады!AA:AA,B70&amp;"+"&amp;A70,Расклады!AC:AC)</f>
        <v>3</v>
      </c>
    </row>
    <row r="71" spans="1:6" ht="12.75">
      <c r="A71" s="61">
        <f t="shared" si="3"/>
        <v>8</v>
      </c>
      <c r="B71" s="74">
        <f t="shared" si="2"/>
        <v>6</v>
      </c>
      <c r="C71" s="45">
        <f>SUMIF(Расклады!X:X,A71&amp;"+"&amp;B71,Расклады!A:A)+SUMIF(Расклады!X:X,B71&amp;"+"&amp;A71,Расклады!K:K)+SUMIF(Расклады!AA:AA,A71&amp;"+"&amp;B71,Расклады!M:M)+SUMIF(Расклады!AA:AA,B71&amp;"+"&amp;A71,Расклады!W:W)</f>
        <v>7.75</v>
      </c>
      <c r="D71" s="70">
        <f>COUNTIF(Расклады!X:AA,A71&amp;"+"&amp;B71)+COUNTIF(Расклады!X:AA,B71&amp;"+"&amp;A71)</f>
        <v>2</v>
      </c>
      <c r="E71" s="73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2</v>
      </c>
      <c r="F71" s="72">
        <f>SUMIF(Расклады!X:X,A71&amp;"+"&amp;B71,Расклады!Y:Y)+SUMIF(Расклады!X:X,B71&amp;"+"&amp;A71,Расклады!Z:Z)+SUMIF(Расклады!AA:AA,A71&amp;"+"&amp;B71,Расклады!AB:AB)+SUMIF(Расклады!AA:AA,B71&amp;"+"&amp;A71,Расклады!AC:AC)</f>
        <v>4</v>
      </c>
    </row>
    <row r="72" spans="1:6" ht="12.75">
      <c r="A72" s="61">
        <f t="shared" si="3"/>
        <v>8</v>
      </c>
      <c r="B72" s="74">
        <f t="shared" si="2"/>
        <v>7</v>
      </c>
      <c r="C72" s="45">
        <f>SUMIF(Расклады!X:X,A72&amp;"+"&amp;B72,Расклады!A:A)+SUMIF(Расклады!X:X,B72&amp;"+"&amp;A72,Расклады!K:K)+SUMIF(Расклады!AA:AA,A72&amp;"+"&amp;B72,Расклады!M:M)+SUMIF(Расклады!AA:AA,B72&amp;"+"&amp;A72,Расклады!W:W)</f>
        <v>1.6875</v>
      </c>
      <c r="D72" s="70">
        <f>COUNTIF(Расклады!X:AA,A72&amp;"+"&amp;B72)+COUNTIF(Расклады!X:AA,B72&amp;"+"&amp;A72)</f>
        <v>2</v>
      </c>
      <c r="E72" s="73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1</v>
      </c>
      <c r="F72" s="72">
        <f>SUMIF(Расклады!X:X,A72&amp;"+"&amp;B72,Расклады!Y:Y)+SUMIF(Расклады!X:X,B72&amp;"+"&amp;A72,Расклады!Z:Z)+SUMIF(Расклады!AA:AA,A72&amp;"+"&amp;B72,Расклады!AB:AB)+SUMIF(Расклады!AA:AA,B72&amp;"+"&amp;A72,Расклады!AC:AC)</f>
        <v>3</v>
      </c>
    </row>
    <row r="73" spans="1:6" ht="12.75">
      <c r="A73" s="61">
        <f t="shared" si="3"/>
        <v>8</v>
      </c>
      <c r="B73" s="74">
        <f t="shared" si="2"/>
        <v>9</v>
      </c>
      <c r="C73" s="45">
        <f>SUMIF(Расклады!X:X,A73&amp;"+"&amp;B73,Расклады!A:A)+SUMIF(Расклады!X:X,B73&amp;"+"&amp;A73,Расклады!K:K)+SUMIF(Расклады!AA:AA,A73&amp;"+"&amp;B73,Расклады!M:M)+SUMIF(Расклады!AA:AA,B73&amp;"+"&amp;A73,Расклады!W:W)</f>
        <v>-2.4375</v>
      </c>
      <c r="D73" s="70">
        <f>COUNTIF(Расклады!X:AA,A73&amp;"+"&amp;B73)+COUNTIF(Расклады!X:AA,B73&amp;"+"&amp;A73)</f>
        <v>2</v>
      </c>
      <c r="E73" s="73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1</v>
      </c>
      <c r="F73" s="72">
        <f>SUMIF(Расклады!X:X,A73&amp;"+"&amp;B73,Расклады!Y:Y)+SUMIF(Расклады!X:X,B73&amp;"+"&amp;A73,Расклады!Z:Z)+SUMIF(Расклады!AA:AA,A73&amp;"+"&amp;B73,Расклады!AB:AB)+SUMIF(Расклады!AA:AA,B73&amp;"+"&amp;A73,Расклады!AC:AC)</f>
        <v>2</v>
      </c>
    </row>
    <row r="74" spans="1:6" ht="12.75">
      <c r="A74" s="61">
        <f t="shared" si="3"/>
        <v>8</v>
      </c>
      <c r="B74" s="74">
        <f t="shared" si="2"/>
        <v>10</v>
      </c>
      <c r="C74" s="45">
        <f>SUMIF(Расклады!X:X,A74&amp;"+"&amp;B74,Расклады!A:A)+SUMIF(Расклады!X:X,B74&amp;"+"&amp;A74,Расклады!K:K)+SUMIF(Расклады!AA:AA,A74&amp;"+"&amp;B74,Расклады!M:M)+SUMIF(Расклады!AA:AA,B74&amp;"+"&amp;A74,Расклады!W:W)</f>
        <v>-16.625</v>
      </c>
      <c r="D74" s="70">
        <f>COUNTIF(Расклады!X:AA,A74&amp;"+"&amp;B74)+COUNTIF(Расклады!X:AA,B74&amp;"+"&amp;A74)</f>
        <v>2</v>
      </c>
      <c r="E74" s="73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72">
        <f>SUMIF(Расклады!X:X,A74&amp;"+"&amp;B74,Расклады!Y:Y)+SUMIF(Расклады!X:X,B74&amp;"+"&amp;A74,Расклады!Z:Z)+SUMIF(Расклады!AA:AA,A74&amp;"+"&amp;B74,Расклады!AB:AB)+SUMIF(Расклады!AA:AA,B74&amp;"+"&amp;A74,Расклады!AC:AC)</f>
        <v>0</v>
      </c>
    </row>
    <row r="75" spans="1:6" ht="12.75">
      <c r="A75" s="61">
        <f t="shared" si="3"/>
        <v>9</v>
      </c>
      <c r="B75" s="74">
        <f t="shared" si="2"/>
        <v>1</v>
      </c>
      <c r="C75" s="45">
        <f>SUMIF(Расклады!X:X,A75&amp;"+"&amp;B75,Расклады!A:A)+SUMIF(Расклады!X:X,B75&amp;"+"&amp;A75,Расклады!K:K)+SUMIF(Расклады!AA:AA,A75&amp;"+"&amp;B75,Расклады!M:M)+SUMIF(Расклады!AA:AA,B75&amp;"+"&amp;A75,Расклады!W:W)</f>
        <v>-6.6875</v>
      </c>
      <c r="D75" s="70">
        <f>COUNTIF(Расклады!X:AA,A75&amp;"+"&amp;B75)+COUNTIF(Расклады!X:AA,B75&amp;"+"&amp;A75)</f>
        <v>2</v>
      </c>
      <c r="E75" s="73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0.5</v>
      </c>
      <c r="F75" s="72">
        <f>SUMIF(Расклады!X:X,A75&amp;"+"&amp;B75,Расклады!Y:Y)+SUMIF(Расклады!X:X,B75&amp;"+"&amp;A75,Расклады!Z:Z)+SUMIF(Расклады!AA:AA,A75&amp;"+"&amp;B75,Расклады!AB:AB)+SUMIF(Расклады!AA:AA,B75&amp;"+"&amp;A75,Расклады!AC:AC)</f>
        <v>0</v>
      </c>
    </row>
    <row r="76" spans="1:6" ht="12.75">
      <c r="A76" s="61">
        <f t="shared" si="3"/>
        <v>9</v>
      </c>
      <c r="B76" s="74">
        <f t="shared" si="2"/>
        <v>2</v>
      </c>
      <c r="C76" s="45">
        <f>SUMIF(Расклады!X:X,A76&amp;"+"&amp;B76,Расклады!A:A)+SUMIF(Расклады!X:X,B76&amp;"+"&amp;A76,Расклады!K:K)+SUMIF(Расклады!AA:AA,A76&amp;"+"&amp;B76,Расклады!M:M)+SUMIF(Расклады!AA:AA,B76&amp;"+"&amp;A76,Расклады!W:W)</f>
        <v>1.125</v>
      </c>
      <c r="D76" s="70">
        <f>COUNTIF(Расклады!X:AA,A76&amp;"+"&amp;B76)+COUNTIF(Расклады!X:AA,B76&amp;"+"&amp;A76)</f>
        <v>2</v>
      </c>
      <c r="E76" s="73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1</v>
      </c>
      <c r="F76" s="72">
        <f>SUMIF(Расклады!X:X,A76&amp;"+"&amp;B76,Расклады!Y:Y)+SUMIF(Расклады!X:X,B76&amp;"+"&amp;A76,Расклады!Z:Z)+SUMIF(Расклады!AA:AA,A76&amp;"+"&amp;B76,Расклады!AB:AB)+SUMIF(Расклады!AA:AA,B76&amp;"+"&amp;A76,Расклады!AC:AC)</f>
        <v>2</v>
      </c>
    </row>
    <row r="77" spans="1:6" ht="12.75">
      <c r="A77" s="61">
        <f t="shared" si="3"/>
        <v>9</v>
      </c>
      <c r="B77" s="74">
        <f t="shared" si="2"/>
        <v>3</v>
      </c>
      <c r="C77" s="45">
        <f>SUMIF(Расклады!X:X,A77&amp;"+"&amp;B77,Расклады!A:A)+SUMIF(Расклады!X:X,B77&amp;"+"&amp;A77,Расклады!K:K)+SUMIF(Расклады!AA:AA,A77&amp;"+"&amp;B77,Расклады!M:M)+SUMIF(Расклады!AA:AA,B77&amp;"+"&amp;A77,Расклады!W:W)</f>
        <v>5</v>
      </c>
      <c r="D77" s="70">
        <f>COUNTIF(Расклады!X:AA,A77&amp;"+"&amp;B77)+COUNTIF(Расклады!X:AA,B77&amp;"+"&amp;A77)</f>
        <v>2</v>
      </c>
      <c r="E77" s="73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1.5</v>
      </c>
      <c r="F77" s="72">
        <f>SUMIF(Расклады!X:X,A77&amp;"+"&amp;B77,Расклады!Y:Y)+SUMIF(Расклады!X:X,B77&amp;"+"&amp;A77,Расклады!Z:Z)+SUMIF(Расклады!AA:AA,A77&amp;"+"&amp;B77,Расклады!AB:AB)+SUMIF(Расклады!AA:AA,B77&amp;"+"&amp;A77,Расклады!AC:AC)</f>
        <v>3</v>
      </c>
    </row>
    <row r="78" spans="1:6" ht="12.75">
      <c r="A78" s="61">
        <f t="shared" si="3"/>
        <v>9</v>
      </c>
      <c r="B78" s="74">
        <f t="shared" si="2"/>
        <v>4</v>
      </c>
      <c r="C78" s="45">
        <f>SUMIF(Расклады!X:X,A78&amp;"+"&amp;B78,Расклады!A:A)+SUMIF(Расклады!X:X,B78&amp;"+"&amp;A78,Расклады!K:K)+SUMIF(Расклады!AA:AA,A78&amp;"+"&amp;B78,Расклады!M:M)+SUMIF(Расклады!AA:AA,B78&amp;"+"&amp;A78,Расклады!W:W)</f>
        <v>-9.125</v>
      </c>
      <c r="D78" s="70">
        <f>COUNTIF(Расклады!X:AA,A78&amp;"+"&amp;B78)+COUNTIF(Расклады!X:AA,B78&amp;"+"&amp;A78)</f>
        <v>2</v>
      </c>
      <c r="E78" s="73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72">
        <f>SUMIF(Расклады!X:X,A78&amp;"+"&amp;B78,Расклады!Y:Y)+SUMIF(Расклады!X:X,B78&amp;"+"&amp;A78,Расклады!Z:Z)+SUMIF(Расклады!AA:AA,A78&amp;"+"&amp;B78,Расклады!AB:AB)+SUMIF(Расклады!AA:AA,B78&amp;"+"&amp;A78,Расклады!AC:AC)</f>
        <v>0</v>
      </c>
    </row>
    <row r="79" spans="1:6" ht="12.75">
      <c r="A79" s="61">
        <f t="shared" si="3"/>
        <v>9</v>
      </c>
      <c r="B79" s="74">
        <f t="shared" si="2"/>
        <v>5</v>
      </c>
      <c r="C79" s="45">
        <f>SUMIF(Расклады!X:X,A79&amp;"+"&amp;B79,Расклады!A:A)+SUMIF(Расклады!X:X,B79&amp;"+"&amp;A79,Расклады!K:K)+SUMIF(Расклады!AA:AA,A79&amp;"+"&amp;B79,Расклады!M:M)+SUMIF(Расклады!AA:AA,B79&amp;"+"&amp;A79,Расклады!W:W)</f>
        <v>1.8125</v>
      </c>
      <c r="D79" s="70">
        <f>COUNTIF(Расклады!X:AA,A79&amp;"+"&amp;B79)+COUNTIF(Расклады!X:AA,B79&amp;"+"&amp;A79)</f>
        <v>2</v>
      </c>
      <c r="E79" s="73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1</v>
      </c>
      <c r="F79" s="72">
        <f>SUMIF(Расклады!X:X,A79&amp;"+"&amp;B79,Расклады!Y:Y)+SUMIF(Расклады!X:X,B79&amp;"+"&amp;A79,Расклады!Z:Z)+SUMIF(Расклады!AA:AA,A79&amp;"+"&amp;B79,Расклады!AB:AB)+SUMIF(Расклады!AA:AA,B79&amp;"+"&amp;A79,Расклады!AC:AC)</f>
        <v>3</v>
      </c>
    </row>
    <row r="80" spans="1:6" ht="12.75">
      <c r="A80" s="61">
        <f t="shared" si="3"/>
        <v>9</v>
      </c>
      <c r="B80" s="74">
        <f t="shared" si="2"/>
        <v>6</v>
      </c>
      <c r="C80" s="45">
        <f>SUMIF(Расклады!X:X,A80&amp;"+"&amp;B80,Расклады!A:A)+SUMIF(Расклады!X:X,B80&amp;"+"&amp;A80,Расклады!K:K)+SUMIF(Расклады!AA:AA,A80&amp;"+"&amp;B80,Расклады!M:M)+SUMIF(Расклады!AA:AA,B80&amp;"+"&amp;A80,Расклады!W:W)</f>
        <v>8.625</v>
      </c>
      <c r="D80" s="70">
        <f>COUNTIF(Расклады!X:AA,A80&amp;"+"&amp;B80)+COUNTIF(Расклады!X:AA,B80&amp;"+"&amp;A80)</f>
        <v>2</v>
      </c>
      <c r="E80" s="73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2</v>
      </c>
      <c r="F80" s="72">
        <f>SUMIF(Расклады!X:X,A80&amp;"+"&amp;B80,Расклады!Y:Y)+SUMIF(Расклады!X:X,B80&amp;"+"&amp;A80,Расклады!Z:Z)+SUMIF(Расклады!AA:AA,A80&amp;"+"&amp;B80,Расклады!AB:AB)+SUMIF(Расклады!AA:AA,B80&amp;"+"&amp;A80,Расклады!AC:AC)</f>
        <v>4</v>
      </c>
    </row>
    <row r="81" spans="1:6" ht="12.75">
      <c r="A81" s="61">
        <f t="shared" si="3"/>
        <v>9</v>
      </c>
      <c r="B81" s="74">
        <f t="shared" si="2"/>
        <v>7</v>
      </c>
      <c r="C81" s="45">
        <f>SUMIF(Расклады!X:X,A81&amp;"+"&amp;B81,Расклады!A:A)+SUMIF(Расклады!X:X,B81&amp;"+"&amp;A81,Расклады!K:K)+SUMIF(Расклады!AA:AA,A81&amp;"+"&amp;B81,Расклады!M:M)+SUMIF(Расклады!AA:AA,B81&amp;"+"&amp;A81,Расклады!W:W)</f>
        <v>2.5625</v>
      </c>
      <c r="D81" s="70">
        <f>COUNTIF(Расклады!X:AA,A81&amp;"+"&amp;B81)+COUNTIF(Расклады!X:AA,B81&amp;"+"&amp;A81)</f>
        <v>2</v>
      </c>
      <c r="E81" s="73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1</v>
      </c>
      <c r="F81" s="72">
        <f>SUMIF(Расклады!X:X,A81&amp;"+"&amp;B81,Расклады!Y:Y)+SUMIF(Расклады!X:X,B81&amp;"+"&amp;A81,Расклады!Z:Z)+SUMIF(Расклады!AA:AA,A81&amp;"+"&amp;B81,Расклады!AB:AB)+SUMIF(Расклады!AA:AA,B81&amp;"+"&amp;A81,Расклады!AC:AC)</f>
        <v>2</v>
      </c>
    </row>
    <row r="82" spans="1:6" ht="12.75">
      <c r="A82" s="61">
        <f aca="true" t="shared" si="4" ref="A82:A145">IF(B82=1,A81+1,IF(B82="---","---",A81))</f>
        <v>9</v>
      </c>
      <c r="B82" s="74">
        <f aca="true" t="shared" si="5" ref="B82:B145">IF(B81="---","---",IF(AND(A81=A$1,B81+1=A$1),"---",IF(B81=A$1,1,IF(B81+1=A81,B81+2,B81+1))))</f>
        <v>8</v>
      </c>
      <c r="C82" s="45">
        <f>SUMIF(Расклады!X:X,A82&amp;"+"&amp;B82,Расклады!A:A)+SUMIF(Расклады!X:X,B82&amp;"+"&amp;A82,Расклады!K:K)+SUMIF(Расклады!AA:AA,A82&amp;"+"&amp;B82,Расклады!M:M)+SUMIF(Расклады!AA:AA,B82&amp;"+"&amp;A82,Расклады!W:W)</f>
        <v>2.4375</v>
      </c>
      <c r="D82" s="70">
        <f>COUNTIF(Расклады!X:AA,A82&amp;"+"&amp;B82)+COUNTIF(Расклады!X:AA,B82&amp;"+"&amp;A82)</f>
        <v>2</v>
      </c>
      <c r="E82" s="73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1</v>
      </c>
      <c r="F82" s="72">
        <f>SUMIF(Расклады!X:X,A82&amp;"+"&amp;B82,Расклады!Y:Y)+SUMIF(Расклады!X:X,B82&amp;"+"&amp;A82,Расклады!Z:Z)+SUMIF(Расклады!AA:AA,A82&amp;"+"&amp;B82,Расклады!AB:AB)+SUMIF(Расклады!AA:AA,B82&amp;"+"&amp;A82,Расклады!AC:AC)</f>
        <v>2</v>
      </c>
    </row>
    <row r="83" spans="1:6" ht="12.75">
      <c r="A83" s="61">
        <f t="shared" si="4"/>
        <v>9</v>
      </c>
      <c r="B83" s="74">
        <f t="shared" si="5"/>
        <v>10</v>
      </c>
      <c r="C83" s="45">
        <f>SUMIF(Расклады!X:X,A83&amp;"+"&amp;B83,Расклады!A:A)+SUMIF(Расклады!X:X,B83&amp;"+"&amp;A83,Расклады!K:K)+SUMIF(Расклады!AA:AA,A83&amp;"+"&amp;B83,Расклады!M:M)+SUMIF(Расклады!AA:AA,B83&amp;"+"&amp;A83,Расклады!W:W)</f>
        <v>-2.4375</v>
      </c>
      <c r="D83" s="70">
        <f>COUNTIF(Расклады!X:AA,A83&amp;"+"&amp;B83)+COUNTIF(Расклады!X:AA,B83&amp;"+"&amp;A83)</f>
        <v>2</v>
      </c>
      <c r="E83" s="73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1</v>
      </c>
      <c r="F83" s="72">
        <f>SUMIF(Расклады!X:X,A83&amp;"+"&amp;B83,Расклады!Y:Y)+SUMIF(Расклады!X:X,B83&amp;"+"&amp;A83,Расклады!Z:Z)+SUMIF(Расклады!AA:AA,A83&amp;"+"&amp;B83,Расклады!AB:AB)+SUMIF(Расклады!AA:AA,B83&amp;"+"&amp;A83,Расклады!AC:AC)</f>
        <v>1</v>
      </c>
    </row>
    <row r="84" spans="1:6" ht="12.75">
      <c r="A84" s="61">
        <f t="shared" si="4"/>
        <v>10</v>
      </c>
      <c r="B84" s="74">
        <f t="shared" si="5"/>
        <v>1</v>
      </c>
      <c r="C84" s="45">
        <f>SUMIF(Расклады!X:X,A84&amp;"+"&amp;B84,Расклады!A:A)+SUMIF(Расклады!X:X,B84&amp;"+"&amp;A84,Расклады!K:K)+SUMIF(Расклады!AA:AA,A84&amp;"+"&amp;B84,Расклады!M:M)+SUMIF(Расклады!AA:AA,B84&amp;"+"&amp;A84,Расклады!W:W)</f>
        <v>6.875</v>
      </c>
      <c r="D84" s="70">
        <f>COUNTIF(Расклады!X:AA,A84&amp;"+"&amp;B84)+COUNTIF(Расклады!X:AA,B84&amp;"+"&amp;A84)</f>
        <v>2</v>
      </c>
      <c r="E84" s="73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1.5</v>
      </c>
      <c r="F84" s="72">
        <f>SUMIF(Расклады!X:X,A84&amp;"+"&amp;B84,Расклады!Y:Y)+SUMIF(Расклады!X:X,B84&amp;"+"&amp;A84,Расклады!Z:Z)+SUMIF(Расклады!AA:AA,A84&amp;"+"&amp;B84,Расклады!AB:AB)+SUMIF(Расклады!AA:AA,B84&amp;"+"&amp;A84,Расклады!AC:AC)</f>
        <v>4</v>
      </c>
    </row>
    <row r="85" spans="1:6" ht="12.75">
      <c r="A85" s="61">
        <f t="shared" si="4"/>
        <v>10</v>
      </c>
      <c r="B85" s="74">
        <f t="shared" si="5"/>
        <v>2</v>
      </c>
      <c r="C85" s="45">
        <f>SUMIF(Расклады!X:X,A85&amp;"+"&amp;B85,Расклады!A:A)+SUMIF(Расклады!X:X,B85&amp;"+"&amp;A85,Расклады!K:K)+SUMIF(Расклады!AA:AA,A85&amp;"+"&amp;B85,Расклады!M:M)+SUMIF(Расклады!AA:AA,B85&amp;"+"&amp;A85,Расклады!W:W)</f>
        <v>6.8125</v>
      </c>
      <c r="D85" s="70">
        <f>COUNTIF(Расклады!X:AA,A85&amp;"+"&amp;B85)+COUNTIF(Расклады!X:AA,B85&amp;"+"&amp;A85)</f>
        <v>2</v>
      </c>
      <c r="E85" s="73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1.5</v>
      </c>
      <c r="F85" s="72">
        <f>SUMIF(Расклады!X:X,A85&amp;"+"&amp;B85,Расклады!Y:Y)+SUMIF(Расклады!X:X,B85&amp;"+"&amp;A85,Расклады!Z:Z)+SUMIF(Расклады!AA:AA,A85&amp;"+"&amp;B85,Расклады!AB:AB)+SUMIF(Расклады!AA:AA,B85&amp;"+"&amp;A85,Расклады!AC:AC)</f>
        <v>3</v>
      </c>
    </row>
    <row r="86" spans="1:6" ht="12.75">
      <c r="A86" s="61">
        <f t="shared" si="4"/>
        <v>10</v>
      </c>
      <c r="B86" s="74">
        <f t="shared" si="5"/>
        <v>3</v>
      </c>
      <c r="C86" s="45">
        <f>SUMIF(Расклады!X:X,A86&amp;"+"&amp;B86,Расклады!A:A)+SUMIF(Расклады!X:X,B86&amp;"+"&amp;A86,Расклады!K:K)+SUMIF(Расклады!AA:AA,A86&amp;"+"&amp;B86,Расклады!M:M)+SUMIF(Расклады!AA:AA,B86&amp;"+"&amp;A86,Расклады!W:W)</f>
        <v>-10</v>
      </c>
      <c r="D86" s="70">
        <f>COUNTIF(Расклады!X:AA,A86&amp;"+"&amp;B86)+COUNTIF(Расклады!X:AA,B86&amp;"+"&amp;A86)</f>
        <v>2</v>
      </c>
      <c r="E86" s="73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72">
        <f>SUMIF(Расклады!X:X,A86&amp;"+"&amp;B86,Расклады!Y:Y)+SUMIF(Расклады!X:X,B86&amp;"+"&amp;A86,Расклады!Z:Z)+SUMIF(Расклады!AA:AA,A86&amp;"+"&amp;B86,Расклады!AB:AB)+SUMIF(Расклады!AA:AA,B86&amp;"+"&amp;A86,Расклады!AC:AC)</f>
        <v>0</v>
      </c>
    </row>
    <row r="87" spans="1:6" ht="12.75">
      <c r="A87" s="61">
        <f t="shared" si="4"/>
        <v>10</v>
      </c>
      <c r="B87" s="74">
        <f t="shared" si="5"/>
        <v>4</v>
      </c>
      <c r="C87" s="45">
        <f>SUMIF(Расклады!X:X,A87&amp;"+"&amp;B87,Расклады!A:A)+SUMIF(Расклады!X:X,B87&amp;"+"&amp;A87,Расклады!K:K)+SUMIF(Расклады!AA:AA,A87&amp;"+"&amp;B87,Расклады!M:M)+SUMIF(Расклады!AA:AA,B87&amp;"+"&amp;A87,Расклады!W:W)</f>
        <v>0</v>
      </c>
      <c r="D87" s="70">
        <f>COUNTIF(Расклады!X:AA,A87&amp;"+"&amp;B87)+COUNTIF(Расклады!X:AA,B87&amp;"+"&amp;A87)</f>
        <v>2</v>
      </c>
      <c r="E87" s="73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1</v>
      </c>
      <c r="F87" s="72">
        <f>SUMIF(Расклады!X:X,A87&amp;"+"&amp;B87,Расклады!Y:Y)+SUMIF(Расклады!X:X,B87&amp;"+"&amp;A87,Расклады!Z:Z)+SUMIF(Расклады!AA:AA,A87&amp;"+"&amp;B87,Расклады!AB:AB)+SUMIF(Расклады!AA:AA,B87&amp;"+"&amp;A87,Расклады!AC:AC)</f>
        <v>2</v>
      </c>
    </row>
    <row r="88" spans="1:6" ht="12.75">
      <c r="A88" s="61">
        <f t="shared" si="4"/>
        <v>10</v>
      </c>
      <c r="B88" s="74">
        <f t="shared" si="5"/>
        <v>5</v>
      </c>
      <c r="C88" s="45">
        <f>SUMIF(Расклады!X:X,A88&amp;"+"&amp;B88,Расклады!A:A)+SUMIF(Расклады!X:X,B88&amp;"+"&amp;A88,Расклады!K:K)+SUMIF(Расклады!AA:AA,A88&amp;"+"&amp;B88,Расклады!M:M)+SUMIF(Расклады!AA:AA,B88&amp;"+"&amp;A88,Расклады!W:W)</f>
        <v>-1.875</v>
      </c>
      <c r="D88" s="70">
        <f>COUNTIF(Расклады!X:AA,A88&amp;"+"&amp;B88)+COUNTIF(Расклады!X:AA,B88&amp;"+"&amp;A88)</f>
        <v>2</v>
      </c>
      <c r="E88" s="73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1</v>
      </c>
      <c r="F88" s="72">
        <f>SUMIF(Расклады!X:X,A88&amp;"+"&amp;B88,Расклады!Y:Y)+SUMIF(Расклады!X:X,B88&amp;"+"&amp;A88,Расклады!Z:Z)+SUMIF(Расклады!AA:AA,A88&amp;"+"&amp;B88,Расклады!AB:AB)+SUMIF(Расклады!AA:AA,B88&amp;"+"&amp;A88,Расклады!AC:AC)</f>
        <v>2</v>
      </c>
    </row>
    <row r="89" spans="1:6" ht="12.75">
      <c r="A89" s="61">
        <f t="shared" si="4"/>
        <v>10</v>
      </c>
      <c r="B89" s="74">
        <f t="shared" si="5"/>
        <v>6</v>
      </c>
      <c r="C89" s="45">
        <f>SUMIF(Расклады!X:X,A89&amp;"+"&amp;B89,Расклады!A:A)+SUMIF(Расклады!X:X,B89&amp;"+"&amp;A89,Расклады!K:K)+SUMIF(Расклады!AA:AA,A89&amp;"+"&amp;B89,Расклады!M:M)+SUMIF(Расклады!AA:AA,B89&amp;"+"&amp;A89,Расклады!W:W)</f>
        <v>-4.4375</v>
      </c>
      <c r="D89" s="70">
        <f>COUNTIF(Расклады!X:AA,A89&amp;"+"&amp;B89)+COUNTIF(Расклады!X:AA,B89&amp;"+"&amp;A89)</f>
        <v>2</v>
      </c>
      <c r="E89" s="73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0.5</v>
      </c>
      <c r="F89" s="72">
        <f>SUMIF(Расклады!X:X,A89&amp;"+"&amp;B89,Расклады!Y:Y)+SUMIF(Расклады!X:X,B89&amp;"+"&amp;A89,Расклады!Z:Z)+SUMIF(Расклады!AA:AA,A89&amp;"+"&amp;B89,Расклады!AB:AB)+SUMIF(Расклады!AA:AA,B89&amp;"+"&amp;A89,Расклады!AC:AC)</f>
        <v>2</v>
      </c>
    </row>
    <row r="90" spans="1:6" ht="12.75">
      <c r="A90" s="61">
        <f t="shared" si="4"/>
        <v>10</v>
      </c>
      <c r="B90" s="74">
        <f t="shared" si="5"/>
        <v>7</v>
      </c>
      <c r="C90" s="45">
        <f>SUMIF(Расклады!X:X,A90&amp;"+"&amp;B90,Расклады!A:A)+SUMIF(Расклады!X:X,B90&amp;"+"&amp;A90,Расклады!K:K)+SUMIF(Расклады!AA:AA,A90&amp;"+"&amp;B90,Расклады!M:M)+SUMIF(Расклады!AA:AA,B90&amp;"+"&amp;A90,Расклады!W:W)</f>
        <v>4</v>
      </c>
      <c r="D90" s="70">
        <f>COUNTIF(Расклады!X:AA,A90&amp;"+"&amp;B90)+COUNTIF(Расклады!X:AA,B90&amp;"+"&amp;A90)</f>
        <v>2</v>
      </c>
      <c r="E90" s="73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1.5</v>
      </c>
      <c r="F90" s="72">
        <f>SUMIF(Расклады!X:X,A90&amp;"+"&amp;B90,Расклады!Y:Y)+SUMIF(Расклады!X:X,B90&amp;"+"&amp;A90,Расклады!Z:Z)+SUMIF(Расклады!AA:AA,A90&amp;"+"&amp;B90,Расклады!AB:AB)+SUMIF(Расклады!AA:AA,B90&amp;"+"&amp;A90,Расклады!AC:AC)</f>
        <v>2</v>
      </c>
    </row>
    <row r="91" spans="1:6" ht="12.75">
      <c r="A91" s="61">
        <f t="shared" si="4"/>
        <v>10</v>
      </c>
      <c r="B91" s="74">
        <f t="shared" si="5"/>
        <v>8</v>
      </c>
      <c r="C91" s="45">
        <f>SUMIF(Расклады!X:X,A91&amp;"+"&amp;B91,Расклады!A:A)+SUMIF(Расклады!X:X,B91&amp;"+"&amp;A91,Расклады!K:K)+SUMIF(Расклады!AA:AA,A91&amp;"+"&amp;B91,Расклады!M:M)+SUMIF(Расклады!AA:AA,B91&amp;"+"&amp;A91,Расклады!W:W)</f>
        <v>16.625</v>
      </c>
      <c r="D91" s="70">
        <f>COUNTIF(Расклады!X:AA,A91&amp;"+"&amp;B91)+COUNTIF(Расклады!X:AA,B91&amp;"+"&amp;A91)</f>
        <v>2</v>
      </c>
      <c r="E91" s="73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2</v>
      </c>
      <c r="F91" s="72">
        <f>SUMIF(Расклады!X:X,A91&amp;"+"&amp;B91,Расклады!Y:Y)+SUMIF(Расклады!X:X,B91&amp;"+"&amp;A91,Расклады!Z:Z)+SUMIF(Расклады!AA:AA,A91&amp;"+"&amp;B91,Расклады!AB:AB)+SUMIF(Расклады!AA:AA,B91&amp;"+"&amp;A91,Расклады!AC:AC)</f>
        <v>4</v>
      </c>
    </row>
    <row r="92" spans="1:6" ht="12.75">
      <c r="A92" s="61">
        <f t="shared" si="4"/>
        <v>10</v>
      </c>
      <c r="B92" s="74">
        <f t="shared" si="5"/>
        <v>9</v>
      </c>
      <c r="C92" s="45">
        <f>SUMIF(Расклады!X:X,A92&amp;"+"&amp;B92,Расклады!A:A)+SUMIF(Расклады!X:X,B92&amp;"+"&amp;A92,Расклады!K:K)+SUMIF(Расклады!AA:AA,A92&amp;"+"&amp;B92,Расклады!M:M)+SUMIF(Расклады!AA:AA,B92&amp;"+"&amp;A92,Расклады!W:W)</f>
        <v>2.4375</v>
      </c>
      <c r="D92" s="70">
        <f>COUNTIF(Расклады!X:AA,A92&amp;"+"&amp;B92)+COUNTIF(Расклады!X:AA,B92&amp;"+"&amp;A92)</f>
        <v>2</v>
      </c>
      <c r="E92" s="73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1</v>
      </c>
      <c r="F92" s="72">
        <f>SUMIF(Расклады!X:X,A92&amp;"+"&amp;B92,Расклады!Y:Y)+SUMIF(Расклады!X:X,B92&amp;"+"&amp;A92,Расклады!Z:Z)+SUMIF(Расклады!AA:AA,A92&amp;"+"&amp;B92,Расклады!AB:AB)+SUMIF(Расклады!AA:AA,B92&amp;"+"&amp;A92,Расклады!AC:AC)</f>
        <v>3</v>
      </c>
    </row>
    <row r="93" spans="1:6" ht="12.75">
      <c r="A93" s="61" t="str">
        <f t="shared" si="4"/>
        <v>---</v>
      </c>
      <c r="B93" s="74" t="str">
        <f t="shared" si="5"/>
        <v>---</v>
      </c>
      <c r="C93" s="45">
        <f>SUMIF(Расклады!X:X,A93&amp;"+"&amp;B93,Расклады!A:A)+SUMIF(Расклады!X:X,B93&amp;"+"&amp;A93,Расклады!K:K)+SUMIF(Расклады!AA:AA,A93&amp;"+"&amp;B93,Расклады!M:M)+SUMIF(Расклады!AA:AA,B93&amp;"+"&amp;A93,Расклады!W:W)</f>
        <v>0</v>
      </c>
      <c r="D93" s="70">
        <f>COUNTIF(Расклады!X:AA,A93&amp;"+"&amp;B93)+COUNTIF(Расклады!X:AA,B93&amp;"+"&amp;A93)</f>
        <v>0</v>
      </c>
      <c r="E93" s="73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2">
        <f>SUMIF(Расклады!X:X,A93&amp;"+"&amp;B93,Расклады!Y:Y)+SUMIF(Расклады!X:X,B93&amp;"+"&amp;A93,Расклады!Z:Z)+SUMIF(Расклады!AA:AA,A93&amp;"+"&amp;B93,Расклады!AB:AB)+SUMIF(Расклады!AA:AA,B93&amp;"+"&amp;A93,Расклады!AC:AC)</f>
        <v>0</v>
      </c>
    </row>
    <row r="94" spans="1:6" ht="12.75">
      <c r="A94" s="61" t="str">
        <f t="shared" si="4"/>
        <v>---</v>
      </c>
      <c r="B94" s="74" t="str">
        <f t="shared" si="5"/>
        <v>---</v>
      </c>
      <c r="C94" s="45">
        <f>SUMIF(Расклады!X:X,A94&amp;"+"&amp;B94,Расклады!A:A)+SUMIF(Расклады!X:X,B94&amp;"+"&amp;A94,Расклады!K:K)+SUMIF(Расклады!AA:AA,A94&amp;"+"&amp;B94,Расклады!M:M)+SUMIF(Расклады!AA:AA,B94&amp;"+"&amp;A94,Расклады!W:W)</f>
        <v>0</v>
      </c>
      <c r="D94" s="70">
        <f>COUNTIF(Расклады!X:AA,A94&amp;"+"&amp;B94)+COUNTIF(Расклады!X:AA,B94&amp;"+"&amp;A94)</f>
        <v>0</v>
      </c>
      <c r="E94" s="73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2">
        <f>SUMIF(Расклады!X:X,A94&amp;"+"&amp;B94,Расклады!Y:Y)+SUMIF(Расклады!X:X,B94&amp;"+"&amp;A94,Расклады!Z:Z)+SUMIF(Расклады!AA:AA,A94&amp;"+"&amp;B94,Расклады!AB:AB)+SUMIF(Расклады!AA:AA,B94&amp;"+"&amp;A94,Расклады!AC:AC)</f>
        <v>0</v>
      </c>
    </row>
    <row r="95" spans="1:6" ht="12.75">
      <c r="A95" s="61" t="str">
        <f t="shared" si="4"/>
        <v>---</v>
      </c>
      <c r="B95" s="74" t="str">
        <f t="shared" si="5"/>
        <v>---</v>
      </c>
      <c r="C95" s="45">
        <f>SUMIF(Расклады!X:X,A95&amp;"+"&amp;B95,Расклады!A:A)+SUMIF(Расклады!X:X,B95&amp;"+"&amp;A95,Расклады!K:K)+SUMIF(Расклады!AA:AA,A95&amp;"+"&amp;B95,Расклады!M:M)+SUMIF(Расклады!AA:AA,B95&amp;"+"&amp;A95,Расклады!W:W)</f>
        <v>0</v>
      </c>
      <c r="D95" s="70">
        <f>COUNTIF(Расклады!X:AA,A95&amp;"+"&amp;B95)+COUNTIF(Расклады!X:AA,B95&amp;"+"&amp;A95)</f>
        <v>0</v>
      </c>
      <c r="E95" s="73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2">
        <f>SUMIF(Расклады!X:X,A95&amp;"+"&amp;B95,Расклады!Y:Y)+SUMIF(Расклады!X:X,B95&amp;"+"&amp;A95,Расклады!Z:Z)+SUMIF(Расклады!AA:AA,A95&amp;"+"&amp;B95,Расклады!AB:AB)+SUMIF(Расклады!AA:AA,B95&amp;"+"&amp;A95,Расклады!AC:AC)</f>
        <v>0</v>
      </c>
    </row>
    <row r="96" spans="1:6" ht="12.75">
      <c r="A96" s="61" t="str">
        <f t="shared" si="4"/>
        <v>---</v>
      </c>
      <c r="B96" s="74" t="str">
        <f t="shared" si="5"/>
        <v>---</v>
      </c>
      <c r="C96" s="45">
        <f>SUMIF(Расклады!X:X,A96&amp;"+"&amp;B96,Расклады!A:A)+SUMIF(Расклады!X:X,B96&amp;"+"&amp;A96,Расклады!K:K)+SUMIF(Расклады!AA:AA,A96&amp;"+"&amp;B96,Расклады!M:M)+SUMIF(Расклады!AA:AA,B96&amp;"+"&amp;A96,Расклады!W:W)</f>
        <v>0</v>
      </c>
      <c r="D96" s="70">
        <f>COUNTIF(Расклады!X:AA,A96&amp;"+"&amp;B96)+COUNTIF(Расклады!X:AA,B96&amp;"+"&amp;A96)</f>
        <v>0</v>
      </c>
      <c r="E96" s="73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2">
        <f>SUMIF(Расклады!X:X,A96&amp;"+"&amp;B96,Расклады!Y:Y)+SUMIF(Расклады!X:X,B96&amp;"+"&amp;A96,Расклады!Z:Z)+SUMIF(Расклады!AA:AA,A96&amp;"+"&amp;B96,Расклады!AB:AB)+SUMIF(Расклады!AA:AA,B96&amp;"+"&amp;A96,Расклады!AC:AC)</f>
        <v>0</v>
      </c>
    </row>
    <row r="97" spans="1:6" ht="12.75">
      <c r="A97" s="61" t="str">
        <f t="shared" si="4"/>
        <v>---</v>
      </c>
      <c r="B97" s="74" t="str">
        <f t="shared" si="5"/>
        <v>---</v>
      </c>
      <c r="C97" s="45">
        <f>SUMIF(Расклады!X:X,A97&amp;"+"&amp;B97,Расклады!A:A)+SUMIF(Расклады!X:X,B97&amp;"+"&amp;A97,Расклады!K:K)+SUMIF(Расклады!AA:AA,A97&amp;"+"&amp;B97,Расклады!M:M)+SUMIF(Расклады!AA:AA,B97&amp;"+"&amp;A97,Расклады!W:W)</f>
        <v>0</v>
      </c>
      <c r="D97" s="70">
        <f>COUNTIF(Расклады!X:AA,A97&amp;"+"&amp;B97)+COUNTIF(Расклады!X:AA,B97&amp;"+"&amp;A97)</f>
        <v>0</v>
      </c>
      <c r="E97" s="73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2">
        <f>SUMIF(Расклады!X:X,A97&amp;"+"&amp;B97,Расклады!Y:Y)+SUMIF(Расклады!X:X,B97&amp;"+"&amp;A97,Расклады!Z:Z)+SUMIF(Расклады!AA:AA,A97&amp;"+"&amp;B97,Расклады!AB:AB)+SUMIF(Расклады!AA:AA,B97&amp;"+"&amp;A97,Расклады!AC:AC)</f>
        <v>0</v>
      </c>
    </row>
    <row r="98" spans="1:6" ht="12.75">
      <c r="A98" s="61" t="str">
        <f t="shared" si="4"/>
        <v>---</v>
      </c>
      <c r="B98" s="74" t="str">
        <f t="shared" si="5"/>
        <v>---</v>
      </c>
      <c r="C98" s="45">
        <f>SUMIF(Расклады!X:X,A98&amp;"+"&amp;B98,Расклады!A:A)+SUMIF(Расклады!X:X,B98&amp;"+"&amp;A98,Расклады!K:K)+SUMIF(Расклады!AA:AA,A98&amp;"+"&amp;B98,Расклады!M:M)+SUMIF(Расклады!AA:AA,B98&amp;"+"&amp;A98,Расклады!W:W)</f>
        <v>0</v>
      </c>
      <c r="D98" s="70">
        <f>COUNTIF(Расклады!X:AA,A98&amp;"+"&amp;B98)+COUNTIF(Расклады!X:AA,B98&amp;"+"&amp;A98)</f>
        <v>0</v>
      </c>
      <c r="E98" s="73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2">
        <f>SUMIF(Расклады!X:X,A98&amp;"+"&amp;B98,Расклады!Y:Y)+SUMIF(Расклады!X:X,B98&amp;"+"&amp;A98,Расклады!Z:Z)+SUMIF(Расклады!AA:AA,A98&amp;"+"&amp;B98,Расклады!AB:AB)+SUMIF(Расклады!AA:AA,B98&amp;"+"&amp;A98,Расклады!AC:AC)</f>
        <v>0</v>
      </c>
    </row>
    <row r="99" spans="1:6" ht="12.75">
      <c r="A99" s="61" t="str">
        <f t="shared" si="4"/>
        <v>---</v>
      </c>
      <c r="B99" s="74" t="str">
        <f t="shared" si="5"/>
        <v>---</v>
      </c>
      <c r="C99" s="45">
        <f>SUMIF(Расклады!X:X,A99&amp;"+"&amp;B99,Расклады!A:A)+SUMIF(Расклады!X:X,B99&amp;"+"&amp;A99,Расклады!K:K)+SUMIF(Расклады!AA:AA,A99&amp;"+"&amp;B99,Расклады!M:M)+SUMIF(Расклады!AA:AA,B99&amp;"+"&amp;A99,Расклады!W:W)</f>
        <v>0</v>
      </c>
      <c r="D99" s="70">
        <f>COUNTIF(Расклады!X:AA,A99&amp;"+"&amp;B99)+COUNTIF(Расклады!X:AA,B99&amp;"+"&amp;A99)</f>
        <v>0</v>
      </c>
      <c r="E99" s="73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2">
        <f>SUMIF(Расклады!X:X,A99&amp;"+"&amp;B99,Расклады!Y:Y)+SUMIF(Расклады!X:X,B99&amp;"+"&amp;A99,Расклады!Z:Z)+SUMIF(Расклады!AA:AA,A99&amp;"+"&amp;B99,Расклады!AB:AB)+SUMIF(Расклады!AA:AA,B99&amp;"+"&amp;A99,Расклады!AC:AC)</f>
        <v>0</v>
      </c>
    </row>
    <row r="100" spans="1:6" ht="12.75">
      <c r="A100" s="61" t="str">
        <f t="shared" si="4"/>
        <v>---</v>
      </c>
      <c r="B100" s="74" t="str">
        <f t="shared" si="5"/>
        <v>---</v>
      </c>
      <c r="C100" s="45">
        <f>SUMIF(Расклады!X:X,A100&amp;"+"&amp;B100,Расклады!A:A)+SUMIF(Расклады!X:X,B100&amp;"+"&amp;A100,Расклады!K:K)+SUMIF(Расклады!AA:AA,A100&amp;"+"&amp;B100,Расклады!M:M)+SUMIF(Расклады!AA:AA,B100&amp;"+"&amp;A100,Расклады!W:W)</f>
        <v>0</v>
      </c>
      <c r="D100" s="70">
        <f>COUNTIF(Расклады!X:AA,A100&amp;"+"&amp;B100)+COUNTIF(Расклады!X:AA,B100&amp;"+"&amp;A100)</f>
        <v>0</v>
      </c>
      <c r="E100" s="73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2">
        <f>SUMIF(Расклады!X:X,A100&amp;"+"&amp;B100,Расклады!Y:Y)+SUMIF(Расклады!X:X,B100&amp;"+"&amp;A100,Расклады!Z:Z)+SUMIF(Расклады!AA:AA,A100&amp;"+"&amp;B100,Расклады!AB:AB)+SUMIF(Расклады!AA:AA,B100&amp;"+"&amp;A100,Расклады!AC:AC)</f>
        <v>0</v>
      </c>
    </row>
    <row r="101" spans="1:6" ht="12.75">
      <c r="A101" s="61" t="str">
        <f t="shared" si="4"/>
        <v>---</v>
      </c>
      <c r="B101" s="74" t="str">
        <f t="shared" si="5"/>
        <v>---</v>
      </c>
      <c r="C101" s="45">
        <f>SUMIF(Расклады!X:X,A101&amp;"+"&amp;B101,Расклады!A:A)+SUMIF(Расклады!X:X,B101&amp;"+"&amp;A101,Расклады!K:K)+SUMIF(Расклады!AA:AA,A101&amp;"+"&amp;B101,Расклады!M:M)+SUMIF(Расклады!AA:AA,B101&amp;"+"&amp;A101,Расклады!W:W)</f>
        <v>0</v>
      </c>
      <c r="D101" s="70">
        <f>COUNTIF(Расклады!X:AA,A101&amp;"+"&amp;B101)+COUNTIF(Расклады!X:AA,B101&amp;"+"&amp;A101)</f>
        <v>0</v>
      </c>
      <c r="E101" s="73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2">
        <f>SUMIF(Расклады!X:X,A101&amp;"+"&amp;B101,Расклады!Y:Y)+SUMIF(Расклады!X:X,B101&amp;"+"&amp;A101,Расклады!Z:Z)+SUMIF(Расклады!AA:AA,A101&amp;"+"&amp;B101,Расклады!AB:AB)+SUMIF(Расклады!AA:AA,B101&amp;"+"&amp;A101,Расклады!AC:AC)</f>
        <v>0</v>
      </c>
    </row>
    <row r="102" spans="1:6" ht="12.75">
      <c r="A102" s="61" t="str">
        <f t="shared" si="4"/>
        <v>---</v>
      </c>
      <c r="B102" s="74" t="str">
        <f t="shared" si="5"/>
        <v>---</v>
      </c>
      <c r="C102" s="45">
        <f>SUMIF(Расклады!X:X,A102&amp;"+"&amp;B102,Расклады!A:A)+SUMIF(Расклады!X:X,B102&amp;"+"&amp;A102,Расклады!K:K)+SUMIF(Расклады!AA:AA,A102&amp;"+"&amp;B102,Расклады!M:M)+SUMIF(Расклады!AA:AA,B102&amp;"+"&amp;A102,Расклады!W:W)</f>
        <v>0</v>
      </c>
      <c r="D102" s="70">
        <f>COUNTIF(Расклады!X:AA,A102&amp;"+"&amp;B102)+COUNTIF(Расклады!X:AA,B102&amp;"+"&amp;A102)</f>
        <v>0</v>
      </c>
      <c r="E102" s="73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2">
        <f>SUMIF(Расклады!X:X,A102&amp;"+"&amp;B102,Расклады!Y:Y)+SUMIF(Расклады!X:X,B102&amp;"+"&amp;A102,Расклады!Z:Z)+SUMIF(Расклады!AA:AA,A102&amp;"+"&amp;B102,Расклады!AB:AB)+SUMIF(Расклады!AA:AA,B102&amp;"+"&amp;A102,Расклады!AC:AC)</f>
        <v>0</v>
      </c>
    </row>
    <row r="103" spans="1:6" ht="12.75">
      <c r="A103" s="61" t="str">
        <f t="shared" si="4"/>
        <v>---</v>
      </c>
      <c r="B103" s="74" t="str">
        <f t="shared" si="5"/>
        <v>---</v>
      </c>
      <c r="C103" s="45">
        <f>SUMIF(Расклады!X:X,A103&amp;"+"&amp;B103,Расклады!A:A)+SUMIF(Расклады!X:X,B103&amp;"+"&amp;A103,Расклады!K:K)+SUMIF(Расклады!AA:AA,A103&amp;"+"&amp;B103,Расклады!M:M)+SUMIF(Расклады!AA:AA,B103&amp;"+"&amp;A103,Расклады!W:W)</f>
        <v>0</v>
      </c>
      <c r="D103" s="70">
        <f>COUNTIF(Расклады!X:AA,A103&amp;"+"&amp;B103)+COUNTIF(Расклады!X:AA,B103&amp;"+"&amp;A103)</f>
        <v>0</v>
      </c>
      <c r="E103" s="73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2">
        <f>SUMIF(Расклады!X:X,A103&amp;"+"&amp;B103,Расклады!Y:Y)+SUMIF(Расклады!X:X,B103&amp;"+"&amp;A103,Расклады!Z:Z)+SUMIF(Расклады!AA:AA,A103&amp;"+"&amp;B103,Расклады!AB:AB)+SUMIF(Расклады!AA:AA,B103&amp;"+"&amp;A103,Расклады!AC:AC)</f>
        <v>0</v>
      </c>
    </row>
    <row r="104" spans="1:6" ht="12.75">
      <c r="A104" s="61" t="str">
        <f t="shared" si="4"/>
        <v>---</v>
      </c>
      <c r="B104" s="74" t="str">
        <f t="shared" si="5"/>
        <v>---</v>
      </c>
      <c r="C104" s="45">
        <f>SUMIF(Расклады!X:X,A104&amp;"+"&amp;B104,Расклады!A:A)+SUMIF(Расклады!X:X,B104&amp;"+"&amp;A104,Расклады!K:K)+SUMIF(Расклады!AA:AA,A104&amp;"+"&amp;B104,Расклады!M:M)+SUMIF(Расклады!AA:AA,B104&amp;"+"&amp;A104,Расклады!W:W)</f>
        <v>0</v>
      </c>
      <c r="D104" s="70">
        <f>COUNTIF(Расклады!X:AA,A104&amp;"+"&amp;B104)+COUNTIF(Расклады!X:AA,B104&amp;"+"&amp;A104)</f>
        <v>0</v>
      </c>
      <c r="E104" s="73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2">
        <f>SUMIF(Расклады!X:X,A104&amp;"+"&amp;B104,Расклады!Y:Y)+SUMIF(Расклады!X:X,B104&amp;"+"&amp;A104,Расклады!Z:Z)+SUMIF(Расклады!AA:AA,A104&amp;"+"&amp;B104,Расклады!AB:AB)+SUMIF(Расклады!AA:AA,B104&amp;"+"&amp;A104,Расклады!AC:AC)</f>
        <v>0</v>
      </c>
    </row>
    <row r="105" spans="1:6" ht="12.75">
      <c r="A105" s="61" t="str">
        <f t="shared" si="4"/>
        <v>---</v>
      </c>
      <c r="B105" s="74" t="str">
        <f t="shared" si="5"/>
        <v>---</v>
      </c>
      <c r="C105" s="45">
        <f>SUMIF(Расклады!X:X,A105&amp;"+"&amp;B105,Расклады!A:A)+SUMIF(Расклады!X:X,B105&amp;"+"&amp;A105,Расклады!K:K)+SUMIF(Расклады!AA:AA,A105&amp;"+"&amp;B105,Расклады!M:M)+SUMIF(Расклады!AA:AA,B105&amp;"+"&amp;A105,Расклады!W:W)</f>
        <v>0</v>
      </c>
      <c r="D105" s="70">
        <f>COUNTIF(Расклады!X:AA,A105&amp;"+"&amp;B105)+COUNTIF(Расклады!X:AA,B105&amp;"+"&amp;A105)</f>
        <v>0</v>
      </c>
      <c r="E105" s="73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2">
        <f>SUMIF(Расклады!X:X,A105&amp;"+"&amp;B105,Расклады!Y:Y)+SUMIF(Расклады!X:X,B105&amp;"+"&amp;A105,Расклады!Z:Z)+SUMIF(Расклады!AA:AA,A105&amp;"+"&amp;B105,Расклады!AB:AB)+SUMIF(Расклады!AA:AA,B105&amp;"+"&amp;A105,Расклады!AC:AC)</f>
        <v>0</v>
      </c>
    </row>
    <row r="106" spans="1:6" ht="12.75">
      <c r="A106" s="61" t="str">
        <f t="shared" si="4"/>
        <v>---</v>
      </c>
      <c r="B106" s="74" t="str">
        <f t="shared" si="5"/>
        <v>---</v>
      </c>
      <c r="C106" s="45">
        <f>SUMIF(Расклады!X:X,A106&amp;"+"&amp;B106,Расклады!A:A)+SUMIF(Расклады!X:X,B106&amp;"+"&amp;A106,Расклады!K:K)+SUMIF(Расклады!AA:AA,A106&amp;"+"&amp;B106,Расклады!M:M)+SUMIF(Расклады!AA:AA,B106&amp;"+"&amp;A106,Расклады!W:W)</f>
        <v>0</v>
      </c>
      <c r="D106" s="70">
        <f>COUNTIF(Расклады!X:AA,A106&amp;"+"&amp;B106)+COUNTIF(Расклады!X:AA,B106&amp;"+"&amp;A106)</f>
        <v>0</v>
      </c>
      <c r="E106" s="73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2">
        <f>SUMIF(Расклады!X:X,A106&amp;"+"&amp;B106,Расклады!Y:Y)+SUMIF(Расклады!X:X,B106&amp;"+"&amp;A106,Расклады!Z:Z)+SUMIF(Расклады!AA:AA,A106&amp;"+"&amp;B106,Расклады!AB:AB)+SUMIF(Расклады!AA:AA,B106&amp;"+"&amp;A106,Расклады!AC:AC)</f>
        <v>0</v>
      </c>
    </row>
    <row r="107" spans="1:6" ht="12.75">
      <c r="A107" s="61" t="str">
        <f t="shared" si="4"/>
        <v>---</v>
      </c>
      <c r="B107" s="74" t="str">
        <f t="shared" si="5"/>
        <v>---</v>
      </c>
      <c r="C107" s="45">
        <f>SUMIF(Расклады!X:X,A107&amp;"+"&amp;B107,Расклады!A:A)+SUMIF(Расклады!X:X,B107&amp;"+"&amp;A107,Расклады!K:K)+SUMIF(Расклады!AA:AA,A107&amp;"+"&amp;B107,Расклады!M:M)+SUMIF(Расклады!AA:AA,B107&amp;"+"&amp;A107,Расклады!W:W)</f>
        <v>0</v>
      </c>
      <c r="D107" s="70">
        <f>COUNTIF(Расклады!X:AA,A107&amp;"+"&amp;B107)+COUNTIF(Расклады!X:AA,B107&amp;"+"&amp;A107)</f>
        <v>0</v>
      </c>
      <c r="E107" s="73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2">
        <f>SUMIF(Расклады!X:X,A107&amp;"+"&amp;B107,Расклады!Y:Y)+SUMIF(Расклады!X:X,B107&amp;"+"&amp;A107,Расклады!Z:Z)+SUMIF(Расклады!AA:AA,A107&amp;"+"&amp;B107,Расклады!AB:AB)+SUMIF(Расклады!AA:AA,B107&amp;"+"&amp;A107,Расклады!AC:AC)</f>
        <v>0</v>
      </c>
    </row>
    <row r="108" spans="1:6" ht="12.75">
      <c r="A108" s="61" t="str">
        <f t="shared" si="4"/>
        <v>---</v>
      </c>
      <c r="B108" s="74" t="str">
        <f t="shared" si="5"/>
        <v>---</v>
      </c>
      <c r="C108" s="45">
        <f>SUMIF(Расклады!X:X,A108&amp;"+"&amp;B108,Расклады!A:A)+SUMIF(Расклады!X:X,B108&amp;"+"&amp;A108,Расклады!K:K)+SUMIF(Расклады!AA:AA,A108&amp;"+"&amp;B108,Расклады!M:M)+SUMIF(Расклады!AA:AA,B108&amp;"+"&amp;A108,Расклады!W:W)</f>
        <v>0</v>
      </c>
      <c r="D108" s="70">
        <f>COUNTIF(Расклады!X:AA,A108&amp;"+"&amp;B108)+COUNTIF(Расклады!X:AA,B108&amp;"+"&amp;A108)</f>
        <v>0</v>
      </c>
      <c r="E108" s="73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2">
        <f>SUMIF(Расклады!X:X,A108&amp;"+"&amp;B108,Расклады!Y:Y)+SUMIF(Расклады!X:X,B108&amp;"+"&amp;A108,Расклады!Z:Z)+SUMIF(Расклады!AA:AA,A108&amp;"+"&amp;B108,Расклады!AB:AB)+SUMIF(Расклады!AA:AA,B108&amp;"+"&amp;A108,Расклады!AC:AC)</f>
        <v>0</v>
      </c>
    </row>
    <row r="109" spans="1:6" ht="12.75">
      <c r="A109" s="61" t="str">
        <f t="shared" si="4"/>
        <v>---</v>
      </c>
      <c r="B109" s="74" t="str">
        <f t="shared" si="5"/>
        <v>---</v>
      </c>
      <c r="C109" s="45">
        <f>SUMIF(Расклады!X:X,A109&amp;"+"&amp;B109,Расклады!A:A)+SUMIF(Расклады!X:X,B109&amp;"+"&amp;A109,Расклады!K:K)+SUMIF(Расклады!AA:AA,A109&amp;"+"&amp;B109,Расклады!M:M)+SUMIF(Расклады!AA:AA,B109&amp;"+"&amp;A109,Расклады!W:W)</f>
        <v>0</v>
      </c>
      <c r="D109" s="70">
        <f>COUNTIF(Расклады!X:AA,A109&amp;"+"&amp;B109)+COUNTIF(Расклады!X:AA,B109&amp;"+"&amp;A109)</f>
        <v>0</v>
      </c>
      <c r="E109" s="73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2">
        <f>SUMIF(Расклады!X:X,A109&amp;"+"&amp;B109,Расклады!Y:Y)+SUMIF(Расклады!X:X,B109&amp;"+"&amp;A109,Расклады!Z:Z)+SUMIF(Расклады!AA:AA,A109&amp;"+"&amp;B109,Расклады!AB:AB)+SUMIF(Расклады!AA:AA,B109&amp;"+"&amp;A109,Расклады!AC:AC)</f>
        <v>0</v>
      </c>
    </row>
    <row r="110" spans="1:6" ht="12.75">
      <c r="A110" s="61" t="str">
        <f t="shared" si="4"/>
        <v>---</v>
      </c>
      <c r="B110" s="74" t="str">
        <f t="shared" si="5"/>
        <v>---</v>
      </c>
      <c r="C110" s="45">
        <f>SUMIF(Расклады!X:X,A110&amp;"+"&amp;B110,Расклады!A:A)+SUMIF(Расклады!X:X,B110&amp;"+"&amp;A110,Расклады!K:K)+SUMIF(Расклады!AA:AA,A110&amp;"+"&amp;B110,Расклады!M:M)+SUMIF(Расклады!AA:AA,B110&amp;"+"&amp;A110,Расклады!W:W)</f>
        <v>0</v>
      </c>
      <c r="D110" s="70">
        <f>COUNTIF(Расклады!X:AA,A110&amp;"+"&amp;B110)+COUNTIF(Расклады!X:AA,B110&amp;"+"&amp;A110)</f>
        <v>0</v>
      </c>
      <c r="E110" s="73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2">
        <f>SUMIF(Расклады!X:X,A110&amp;"+"&amp;B110,Расклады!Y:Y)+SUMIF(Расклады!X:X,B110&amp;"+"&amp;A110,Расклады!Z:Z)+SUMIF(Расклады!AA:AA,A110&amp;"+"&amp;B110,Расклады!AB:AB)+SUMIF(Расклады!AA:AA,B110&amp;"+"&amp;A110,Расклады!AC:AC)</f>
        <v>0</v>
      </c>
    </row>
    <row r="111" spans="1:6" ht="12.75">
      <c r="A111" s="61" t="str">
        <f t="shared" si="4"/>
        <v>---</v>
      </c>
      <c r="B111" s="74" t="str">
        <f t="shared" si="5"/>
        <v>---</v>
      </c>
      <c r="C111" s="45">
        <f>SUMIF(Расклады!X:X,A111&amp;"+"&amp;B111,Расклады!A:A)+SUMIF(Расклады!X:X,B111&amp;"+"&amp;A111,Расклады!K:K)+SUMIF(Расклады!AA:AA,A111&amp;"+"&amp;B111,Расклады!M:M)+SUMIF(Расклады!AA:AA,B111&amp;"+"&amp;A111,Расклады!W:W)</f>
        <v>0</v>
      </c>
      <c r="D111" s="70">
        <f>COUNTIF(Расклады!X:AA,A111&amp;"+"&amp;B111)+COUNTIF(Расклады!X:AA,B111&amp;"+"&amp;A111)</f>
        <v>0</v>
      </c>
      <c r="E111" s="73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2">
        <f>SUMIF(Расклады!X:X,A111&amp;"+"&amp;B111,Расклады!Y:Y)+SUMIF(Расклады!X:X,B111&amp;"+"&amp;A111,Расклады!Z:Z)+SUMIF(Расклады!AA:AA,A111&amp;"+"&amp;B111,Расклады!AB:AB)+SUMIF(Расклады!AA:AA,B111&amp;"+"&amp;A111,Расклады!AC:AC)</f>
        <v>0</v>
      </c>
    </row>
    <row r="112" spans="1:6" ht="12.75">
      <c r="A112" s="61" t="str">
        <f t="shared" si="4"/>
        <v>---</v>
      </c>
      <c r="B112" s="74" t="str">
        <f t="shared" si="5"/>
        <v>---</v>
      </c>
      <c r="C112" s="45">
        <f>SUMIF(Расклады!X:X,A112&amp;"+"&amp;B112,Расклады!A:A)+SUMIF(Расклады!X:X,B112&amp;"+"&amp;A112,Расклады!K:K)+SUMIF(Расклады!AA:AA,A112&amp;"+"&amp;B112,Расклады!M:M)+SUMIF(Расклады!AA:AA,B112&amp;"+"&amp;A112,Расклады!W:W)</f>
        <v>0</v>
      </c>
      <c r="D112" s="70">
        <f>COUNTIF(Расклады!X:AA,A112&amp;"+"&amp;B112)+COUNTIF(Расклады!X:AA,B112&amp;"+"&amp;A112)</f>
        <v>0</v>
      </c>
      <c r="E112" s="73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2">
        <f>SUMIF(Расклады!X:X,A112&amp;"+"&amp;B112,Расклады!Y:Y)+SUMIF(Расклады!X:X,B112&amp;"+"&amp;A112,Расклады!Z:Z)+SUMIF(Расклады!AA:AA,A112&amp;"+"&amp;B112,Расклады!AB:AB)+SUMIF(Расклады!AA:AA,B112&amp;"+"&amp;A112,Расклады!AC:AC)</f>
        <v>0</v>
      </c>
    </row>
    <row r="113" spans="1:6" ht="12.75">
      <c r="A113" s="61" t="str">
        <f t="shared" si="4"/>
        <v>---</v>
      </c>
      <c r="B113" s="74" t="str">
        <f t="shared" si="5"/>
        <v>---</v>
      </c>
      <c r="C113" s="45">
        <f>SUMIF(Расклады!X:X,A113&amp;"+"&amp;B113,Расклады!A:A)+SUMIF(Расклады!X:X,B113&amp;"+"&amp;A113,Расклады!K:K)+SUMIF(Расклады!AA:AA,A113&amp;"+"&amp;B113,Расклады!M:M)+SUMIF(Расклады!AA:AA,B113&amp;"+"&amp;A113,Расклады!W:W)</f>
        <v>0</v>
      </c>
      <c r="D113" s="70">
        <f>COUNTIF(Расклады!X:AA,A113&amp;"+"&amp;B113)+COUNTIF(Расклады!X:AA,B113&amp;"+"&amp;A113)</f>
        <v>0</v>
      </c>
      <c r="E113" s="73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2">
        <f>SUMIF(Расклады!X:X,A113&amp;"+"&amp;B113,Расклады!Y:Y)+SUMIF(Расклады!X:X,B113&amp;"+"&amp;A113,Расклады!Z:Z)+SUMIF(Расклады!AA:AA,A113&amp;"+"&amp;B113,Расклады!AB:AB)+SUMIF(Расклады!AA:AA,B113&amp;"+"&amp;A113,Расклады!AC:AC)</f>
        <v>0</v>
      </c>
    </row>
    <row r="114" spans="1:6" ht="12.75">
      <c r="A114" s="61" t="str">
        <f t="shared" si="4"/>
        <v>---</v>
      </c>
      <c r="B114" s="74" t="str">
        <f t="shared" si="5"/>
        <v>---</v>
      </c>
      <c r="C114" s="45">
        <f>SUMIF(Расклады!X:X,A114&amp;"+"&amp;B114,Расклады!A:A)+SUMIF(Расклады!X:X,B114&amp;"+"&amp;A114,Расклады!K:K)+SUMIF(Расклады!AA:AA,A114&amp;"+"&amp;B114,Расклады!M:M)+SUMIF(Расклады!AA:AA,B114&amp;"+"&amp;A114,Расклады!W:W)</f>
        <v>0</v>
      </c>
      <c r="D114" s="70">
        <f>COUNTIF(Расклады!X:AA,A114&amp;"+"&amp;B114)+COUNTIF(Расклады!X:AA,B114&amp;"+"&amp;A114)</f>
        <v>0</v>
      </c>
      <c r="E114" s="73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2">
        <f>SUMIF(Расклады!X:X,A114&amp;"+"&amp;B114,Расклады!Y:Y)+SUMIF(Расклады!X:X,B114&amp;"+"&amp;A114,Расклады!Z:Z)+SUMIF(Расклады!AA:AA,A114&amp;"+"&amp;B114,Расклады!AB:AB)+SUMIF(Расклады!AA:AA,B114&amp;"+"&amp;A114,Расклады!AC:AC)</f>
        <v>0</v>
      </c>
    </row>
    <row r="115" spans="1:6" ht="12.75">
      <c r="A115" s="61" t="str">
        <f t="shared" si="4"/>
        <v>---</v>
      </c>
      <c r="B115" s="74" t="str">
        <f t="shared" si="5"/>
        <v>---</v>
      </c>
      <c r="C115" s="45">
        <f>SUMIF(Расклады!X:X,A115&amp;"+"&amp;B115,Расклады!A:A)+SUMIF(Расклады!X:X,B115&amp;"+"&amp;A115,Расклады!K:K)+SUMIF(Расклады!AA:AA,A115&amp;"+"&amp;B115,Расклады!M:M)+SUMIF(Расклады!AA:AA,B115&amp;"+"&amp;A115,Расклады!W:W)</f>
        <v>0</v>
      </c>
      <c r="D115" s="70">
        <f>COUNTIF(Расклады!X:AA,A115&amp;"+"&amp;B115)+COUNTIF(Расклады!X:AA,B115&amp;"+"&amp;A115)</f>
        <v>0</v>
      </c>
      <c r="E115" s="73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2">
        <f>SUMIF(Расклады!X:X,A115&amp;"+"&amp;B115,Расклады!Y:Y)+SUMIF(Расклады!X:X,B115&amp;"+"&amp;A115,Расклады!Z:Z)+SUMIF(Расклады!AA:AA,A115&amp;"+"&amp;B115,Расклады!AB:AB)+SUMIF(Расклады!AA:AA,B115&amp;"+"&amp;A115,Расклады!AC:AC)</f>
        <v>0</v>
      </c>
    </row>
    <row r="116" spans="1:6" ht="12.75">
      <c r="A116" s="61" t="str">
        <f t="shared" si="4"/>
        <v>---</v>
      </c>
      <c r="B116" s="74" t="str">
        <f t="shared" si="5"/>
        <v>---</v>
      </c>
      <c r="C116" s="45">
        <f>SUMIF(Расклады!X:X,A116&amp;"+"&amp;B116,Расклады!A:A)+SUMIF(Расклады!X:X,B116&amp;"+"&amp;A116,Расклады!K:K)+SUMIF(Расклады!AA:AA,A116&amp;"+"&amp;B116,Расклады!M:M)+SUMIF(Расклады!AA:AA,B116&amp;"+"&amp;A116,Расклады!W:W)</f>
        <v>0</v>
      </c>
      <c r="D116" s="70">
        <f>COUNTIF(Расклады!X:AA,A116&amp;"+"&amp;B116)+COUNTIF(Расклады!X:AA,B116&amp;"+"&amp;A116)</f>
        <v>0</v>
      </c>
      <c r="E116" s="73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2">
        <f>SUMIF(Расклады!X:X,A116&amp;"+"&amp;B116,Расклады!Y:Y)+SUMIF(Расклады!X:X,B116&amp;"+"&amp;A116,Расклады!Z:Z)+SUMIF(Расклады!AA:AA,A116&amp;"+"&amp;B116,Расклады!AB:AB)+SUMIF(Расклады!AA:AA,B116&amp;"+"&amp;A116,Расклады!AC:AC)</f>
        <v>0</v>
      </c>
    </row>
    <row r="117" spans="1:6" ht="12.75">
      <c r="A117" s="61" t="str">
        <f t="shared" si="4"/>
        <v>---</v>
      </c>
      <c r="B117" s="74" t="str">
        <f t="shared" si="5"/>
        <v>---</v>
      </c>
      <c r="C117" s="45">
        <f>SUMIF(Расклады!X:X,A117&amp;"+"&amp;B117,Расклады!A:A)+SUMIF(Расклады!X:X,B117&amp;"+"&amp;A117,Расклады!K:K)+SUMIF(Расклады!AA:AA,A117&amp;"+"&amp;B117,Расклады!M:M)+SUMIF(Расклады!AA:AA,B117&amp;"+"&amp;A117,Расклады!W:W)</f>
        <v>0</v>
      </c>
      <c r="D117" s="70">
        <f>COUNTIF(Расклады!X:AA,A117&amp;"+"&amp;B117)+COUNTIF(Расклады!X:AA,B117&amp;"+"&amp;A117)</f>
        <v>0</v>
      </c>
      <c r="E117" s="73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2">
        <f>SUMIF(Расклады!X:X,A117&amp;"+"&amp;B117,Расклады!Y:Y)+SUMIF(Расклады!X:X,B117&amp;"+"&amp;A117,Расклады!Z:Z)+SUMIF(Расклады!AA:AA,A117&amp;"+"&amp;B117,Расклады!AB:AB)+SUMIF(Расклады!AA:AA,B117&amp;"+"&amp;A117,Расклады!AC:AC)</f>
        <v>0</v>
      </c>
    </row>
    <row r="118" spans="1:6" ht="12.75">
      <c r="A118" s="61" t="str">
        <f t="shared" si="4"/>
        <v>---</v>
      </c>
      <c r="B118" s="74" t="str">
        <f t="shared" si="5"/>
        <v>---</v>
      </c>
      <c r="C118" s="45">
        <f>SUMIF(Расклады!X:X,A118&amp;"+"&amp;B118,Расклады!A:A)+SUMIF(Расклады!X:X,B118&amp;"+"&amp;A118,Расклады!K:K)+SUMIF(Расклады!AA:AA,A118&amp;"+"&amp;B118,Расклады!M:M)+SUMIF(Расклады!AA:AA,B118&amp;"+"&amp;A118,Расклады!W:W)</f>
        <v>0</v>
      </c>
      <c r="D118" s="70">
        <f>COUNTIF(Расклады!X:AA,A118&amp;"+"&amp;B118)+COUNTIF(Расклады!X:AA,B118&amp;"+"&amp;A118)</f>
        <v>0</v>
      </c>
      <c r="E118" s="73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2">
        <f>SUMIF(Расклады!X:X,A118&amp;"+"&amp;B118,Расклады!Y:Y)+SUMIF(Расклады!X:X,B118&amp;"+"&amp;A118,Расклады!Z:Z)+SUMIF(Расклады!AA:AA,A118&amp;"+"&amp;B118,Расклады!AB:AB)+SUMIF(Расклады!AA:AA,B118&amp;"+"&amp;A118,Расклады!AC:AC)</f>
        <v>0</v>
      </c>
    </row>
    <row r="119" spans="1:6" ht="12.75">
      <c r="A119" s="61" t="str">
        <f t="shared" si="4"/>
        <v>---</v>
      </c>
      <c r="B119" s="74" t="str">
        <f t="shared" si="5"/>
        <v>---</v>
      </c>
      <c r="C119" s="45">
        <f>SUMIF(Расклады!X:X,A119&amp;"+"&amp;B119,Расклады!A:A)+SUMIF(Расклады!X:X,B119&amp;"+"&amp;A119,Расклады!K:K)+SUMIF(Расклады!AA:AA,A119&amp;"+"&amp;B119,Расклады!M:M)+SUMIF(Расклады!AA:AA,B119&amp;"+"&amp;A119,Расклады!W:W)</f>
        <v>0</v>
      </c>
      <c r="D119" s="70">
        <f>COUNTIF(Расклады!X:AA,A119&amp;"+"&amp;B119)+COUNTIF(Расклады!X:AA,B119&amp;"+"&amp;A119)</f>
        <v>0</v>
      </c>
      <c r="E119" s="73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2">
        <f>SUMIF(Расклады!X:X,A119&amp;"+"&amp;B119,Расклады!Y:Y)+SUMIF(Расклады!X:X,B119&amp;"+"&amp;A119,Расклады!Z:Z)+SUMIF(Расклады!AA:AA,A119&amp;"+"&amp;B119,Расклады!AB:AB)+SUMIF(Расклады!AA:AA,B119&amp;"+"&amp;A119,Расклады!AC:AC)</f>
        <v>0</v>
      </c>
    </row>
    <row r="120" spans="1:6" ht="12.75">
      <c r="A120" s="61" t="str">
        <f t="shared" si="4"/>
        <v>---</v>
      </c>
      <c r="B120" s="74" t="str">
        <f t="shared" si="5"/>
        <v>---</v>
      </c>
      <c r="C120" s="45">
        <f>SUMIF(Расклады!X:X,A120&amp;"+"&amp;B120,Расклады!A:A)+SUMIF(Расклады!X:X,B120&amp;"+"&amp;A120,Расклады!K:K)+SUMIF(Расклады!AA:AA,A120&amp;"+"&amp;B120,Расклады!M:M)+SUMIF(Расклады!AA:AA,B120&amp;"+"&amp;A120,Расклады!W:W)</f>
        <v>0</v>
      </c>
      <c r="D120" s="70">
        <f>COUNTIF(Расклады!X:AA,A120&amp;"+"&amp;B120)+COUNTIF(Расклады!X:AA,B120&amp;"+"&amp;A120)</f>
        <v>0</v>
      </c>
      <c r="E120" s="73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2">
        <f>SUMIF(Расклады!X:X,A120&amp;"+"&amp;B120,Расклады!Y:Y)+SUMIF(Расклады!X:X,B120&amp;"+"&amp;A120,Расклады!Z:Z)+SUMIF(Расклады!AA:AA,A120&amp;"+"&amp;B120,Расклады!AB:AB)+SUMIF(Расклады!AA:AA,B120&amp;"+"&amp;A120,Расклады!AC:AC)</f>
        <v>0</v>
      </c>
    </row>
    <row r="121" spans="1:6" ht="12.75">
      <c r="A121" s="61" t="str">
        <f t="shared" si="4"/>
        <v>---</v>
      </c>
      <c r="B121" s="74" t="str">
        <f t="shared" si="5"/>
        <v>---</v>
      </c>
      <c r="C121" s="45">
        <f>SUMIF(Расклады!X:X,A121&amp;"+"&amp;B121,Расклады!A:A)+SUMIF(Расклады!X:X,B121&amp;"+"&amp;A121,Расклады!K:K)+SUMIF(Расклады!AA:AA,A121&amp;"+"&amp;B121,Расклады!M:M)+SUMIF(Расклады!AA:AA,B121&amp;"+"&amp;A121,Расклады!W:W)</f>
        <v>0</v>
      </c>
      <c r="D121" s="70">
        <f>COUNTIF(Расклады!X:AA,A121&amp;"+"&amp;B121)+COUNTIF(Расклады!X:AA,B121&amp;"+"&amp;A121)</f>
        <v>0</v>
      </c>
      <c r="E121" s="73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2">
        <f>SUMIF(Расклады!X:X,A121&amp;"+"&amp;B121,Расклады!Y:Y)+SUMIF(Расклады!X:X,B121&amp;"+"&amp;A121,Расклады!Z:Z)+SUMIF(Расклады!AA:AA,A121&amp;"+"&amp;B121,Расклады!AB:AB)+SUMIF(Расклады!AA:AA,B121&amp;"+"&amp;A121,Расклады!AC:AC)</f>
        <v>0</v>
      </c>
    </row>
    <row r="122" spans="1:6" ht="12.75">
      <c r="A122" s="61" t="str">
        <f t="shared" si="4"/>
        <v>---</v>
      </c>
      <c r="B122" s="74" t="str">
        <f t="shared" si="5"/>
        <v>---</v>
      </c>
      <c r="C122" s="45">
        <f>SUMIF(Расклады!X:X,A122&amp;"+"&amp;B122,Расклады!A:A)+SUMIF(Расклады!X:X,B122&amp;"+"&amp;A122,Расклады!K:K)+SUMIF(Расклады!AA:AA,A122&amp;"+"&amp;B122,Расклады!M:M)+SUMIF(Расклады!AA:AA,B122&amp;"+"&amp;A122,Расклады!W:W)</f>
        <v>0</v>
      </c>
      <c r="D122" s="70">
        <f>COUNTIF(Расклады!X:AA,A122&amp;"+"&amp;B122)+COUNTIF(Расклады!X:AA,B122&amp;"+"&amp;A122)</f>
        <v>0</v>
      </c>
      <c r="E122" s="73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2">
        <f>SUMIF(Расклады!X:X,A122&amp;"+"&amp;B122,Расклады!Y:Y)+SUMIF(Расклады!X:X,B122&amp;"+"&amp;A122,Расклады!Z:Z)+SUMIF(Расклады!AA:AA,A122&amp;"+"&amp;B122,Расклады!AB:AB)+SUMIF(Расклады!AA:AA,B122&amp;"+"&amp;A122,Расклады!AC:AC)</f>
        <v>0</v>
      </c>
    </row>
    <row r="123" spans="1:6" ht="12.75">
      <c r="A123" s="61" t="str">
        <f t="shared" si="4"/>
        <v>---</v>
      </c>
      <c r="B123" s="74" t="str">
        <f t="shared" si="5"/>
        <v>---</v>
      </c>
      <c r="C123" s="45">
        <f>SUMIF(Расклады!X:X,A123&amp;"+"&amp;B123,Расклады!A:A)+SUMIF(Расклады!X:X,B123&amp;"+"&amp;A123,Расклады!K:K)+SUMIF(Расклады!AA:AA,A123&amp;"+"&amp;B123,Расклады!M:M)+SUMIF(Расклады!AA:AA,B123&amp;"+"&amp;A123,Расклады!W:W)</f>
        <v>0</v>
      </c>
      <c r="D123" s="70">
        <f>COUNTIF(Расклады!X:AA,A123&amp;"+"&amp;B123)+COUNTIF(Расклады!X:AA,B123&amp;"+"&amp;A123)</f>
        <v>0</v>
      </c>
      <c r="E123" s="73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2">
        <f>SUMIF(Расклады!X:X,A123&amp;"+"&amp;B123,Расклады!Y:Y)+SUMIF(Расклады!X:X,B123&amp;"+"&amp;A123,Расклады!Z:Z)+SUMIF(Расклады!AA:AA,A123&amp;"+"&amp;B123,Расклады!AB:AB)+SUMIF(Расклады!AA:AA,B123&amp;"+"&amp;A123,Расклады!AC:AC)</f>
        <v>0</v>
      </c>
    </row>
    <row r="124" spans="1:6" ht="12.75">
      <c r="A124" s="61" t="str">
        <f t="shared" si="4"/>
        <v>---</v>
      </c>
      <c r="B124" s="74" t="str">
        <f t="shared" si="5"/>
        <v>---</v>
      </c>
      <c r="C124" s="45">
        <f>SUMIF(Расклады!X:X,A124&amp;"+"&amp;B124,Расклады!A:A)+SUMIF(Расклады!X:X,B124&amp;"+"&amp;A124,Расклады!K:K)+SUMIF(Расклады!AA:AA,A124&amp;"+"&amp;B124,Расклады!M:M)+SUMIF(Расклады!AA:AA,B124&amp;"+"&amp;A124,Расклады!W:W)</f>
        <v>0</v>
      </c>
      <c r="D124" s="70">
        <f>COUNTIF(Расклады!X:AA,A124&amp;"+"&amp;B124)+COUNTIF(Расклады!X:AA,B124&amp;"+"&amp;A124)</f>
        <v>0</v>
      </c>
      <c r="E124" s="73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2">
        <f>SUMIF(Расклады!X:X,A124&amp;"+"&amp;B124,Расклады!Y:Y)+SUMIF(Расклады!X:X,B124&amp;"+"&amp;A124,Расклады!Z:Z)+SUMIF(Расклады!AA:AA,A124&amp;"+"&amp;B124,Расклады!AB:AB)+SUMIF(Расклады!AA:AA,B124&amp;"+"&amp;A124,Расклады!AC:AC)</f>
        <v>0</v>
      </c>
    </row>
    <row r="125" spans="1:6" ht="12.75">
      <c r="A125" s="61" t="str">
        <f t="shared" si="4"/>
        <v>---</v>
      </c>
      <c r="B125" s="74" t="str">
        <f t="shared" si="5"/>
        <v>---</v>
      </c>
      <c r="C125" s="45">
        <f>SUMIF(Расклады!X:X,A125&amp;"+"&amp;B125,Расклады!A:A)+SUMIF(Расклады!X:X,B125&amp;"+"&amp;A125,Расклады!K:K)+SUMIF(Расклады!AA:AA,A125&amp;"+"&amp;B125,Расклады!M:M)+SUMIF(Расклады!AA:AA,B125&amp;"+"&amp;A125,Расклады!W:W)</f>
        <v>0</v>
      </c>
      <c r="D125" s="70">
        <f>COUNTIF(Расклады!X:AA,A125&amp;"+"&amp;B125)+COUNTIF(Расклады!X:AA,B125&amp;"+"&amp;A125)</f>
        <v>0</v>
      </c>
      <c r="E125" s="73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2">
        <f>SUMIF(Расклады!X:X,A125&amp;"+"&amp;B125,Расклады!Y:Y)+SUMIF(Расклады!X:X,B125&amp;"+"&amp;A125,Расклады!Z:Z)+SUMIF(Расклады!AA:AA,A125&amp;"+"&amp;B125,Расклады!AB:AB)+SUMIF(Расклады!AA:AA,B125&amp;"+"&amp;A125,Расклады!AC:AC)</f>
        <v>0</v>
      </c>
    </row>
    <row r="126" spans="1:6" ht="12.75">
      <c r="A126" s="61" t="str">
        <f t="shared" si="4"/>
        <v>---</v>
      </c>
      <c r="B126" s="74" t="str">
        <f t="shared" si="5"/>
        <v>---</v>
      </c>
      <c r="C126" s="45">
        <f>SUMIF(Расклады!X:X,A126&amp;"+"&amp;B126,Расклады!A:A)+SUMIF(Расклады!X:X,B126&amp;"+"&amp;A126,Расклады!K:K)+SUMIF(Расклады!AA:AA,A126&amp;"+"&amp;B126,Расклады!M:M)+SUMIF(Расклады!AA:AA,B126&amp;"+"&amp;A126,Расклады!W:W)</f>
        <v>0</v>
      </c>
      <c r="D126" s="70">
        <f>COUNTIF(Расклады!X:AA,A126&amp;"+"&amp;B126)+COUNTIF(Расклады!X:AA,B126&amp;"+"&amp;A126)</f>
        <v>0</v>
      </c>
      <c r="E126" s="73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2">
        <f>SUMIF(Расклады!X:X,A126&amp;"+"&amp;B126,Расклады!Y:Y)+SUMIF(Расклады!X:X,B126&amp;"+"&amp;A126,Расклады!Z:Z)+SUMIF(Расклады!AA:AA,A126&amp;"+"&amp;B126,Расклады!AB:AB)+SUMIF(Расклады!AA:AA,B126&amp;"+"&amp;A126,Расклады!AC:AC)</f>
        <v>0</v>
      </c>
    </row>
    <row r="127" spans="1:6" ht="12.75">
      <c r="A127" s="61" t="str">
        <f t="shared" si="4"/>
        <v>---</v>
      </c>
      <c r="B127" s="74" t="str">
        <f t="shared" si="5"/>
        <v>---</v>
      </c>
      <c r="C127" s="45">
        <f>SUMIF(Расклады!X:X,A127&amp;"+"&amp;B127,Расклады!A:A)+SUMIF(Расклады!X:X,B127&amp;"+"&amp;A127,Расклады!K:K)+SUMIF(Расклады!AA:AA,A127&amp;"+"&amp;B127,Расклады!M:M)+SUMIF(Расклады!AA:AA,B127&amp;"+"&amp;A127,Расклады!W:W)</f>
        <v>0</v>
      </c>
      <c r="D127" s="70">
        <f>COUNTIF(Расклады!X:AA,A127&amp;"+"&amp;B127)+COUNTIF(Расклады!X:AA,B127&amp;"+"&amp;A127)</f>
        <v>0</v>
      </c>
      <c r="E127" s="73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2">
        <f>SUMIF(Расклады!X:X,A127&amp;"+"&amp;B127,Расклады!Y:Y)+SUMIF(Расклады!X:X,B127&amp;"+"&amp;A127,Расклады!Z:Z)+SUMIF(Расклады!AA:AA,A127&amp;"+"&amp;B127,Расклады!AB:AB)+SUMIF(Расклады!AA:AA,B127&amp;"+"&amp;A127,Расклады!AC:AC)</f>
        <v>0</v>
      </c>
    </row>
    <row r="128" spans="1:6" ht="12.75">
      <c r="A128" s="61" t="str">
        <f t="shared" si="4"/>
        <v>---</v>
      </c>
      <c r="B128" s="74" t="str">
        <f t="shared" si="5"/>
        <v>---</v>
      </c>
      <c r="C128" s="45">
        <f>SUMIF(Расклады!X:X,A128&amp;"+"&amp;B128,Расклады!A:A)+SUMIF(Расклады!X:X,B128&amp;"+"&amp;A128,Расклады!K:K)+SUMIF(Расклады!AA:AA,A128&amp;"+"&amp;B128,Расклады!M:M)+SUMIF(Расклады!AA:AA,B128&amp;"+"&amp;A128,Расклады!W:W)</f>
        <v>0</v>
      </c>
      <c r="D128" s="70">
        <f>COUNTIF(Расклады!X:AA,A128&amp;"+"&amp;B128)+COUNTIF(Расклады!X:AA,B128&amp;"+"&amp;A128)</f>
        <v>0</v>
      </c>
      <c r="E128" s="73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2">
        <f>SUMIF(Расклады!X:X,A128&amp;"+"&amp;B128,Расклады!Y:Y)+SUMIF(Расклады!X:X,B128&amp;"+"&amp;A128,Расклады!Z:Z)+SUMIF(Расклады!AA:AA,A128&amp;"+"&amp;B128,Расклады!AB:AB)+SUMIF(Расклады!AA:AA,B128&amp;"+"&amp;A128,Расклады!AC:AC)</f>
        <v>0</v>
      </c>
    </row>
    <row r="129" spans="1:6" ht="12.75">
      <c r="A129" s="61" t="str">
        <f t="shared" si="4"/>
        <v>---</v>
      </c>
      <c r="B129" s="74" t="str">
        <f t="shared" si="5"/>
        <v>---</v>
      </c>
      <c r="C129" s="45">
        <f>SUMIF(Расклады!X:X,A129&amp;"+"&amp;B129,Расклады!A:A)+SUMIF(Расклады!X:X,B129&amp;"+"&amp;A129,Расклады!K:K)+SUMIF(Расклады!AA:AA,A129&amp;"+"&amp;B129,Расклады!M:M)+SUMIF(Расклады!AA:AA,B129&amp;"+"&amp;A129,Расклады!W:W)</f>
        <v>0</v>
      </c>
      <c r="D129" s="70">
        <f>COUNTIF(Расклады!X:AA,A129&amp;"+"&amp;B129)+COUNTIF(Расклады!X:AA,B129&amp;"+"&amp;A129)</f>
        <v>0</v>
      </c>
      <c r="E129" s="73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2">
        <f>SUMIF(Расклады!X:X,A129&amp;"+"&amp;B129,Расклады!Y:Y)+SUMIF(Расклады!X:X,B129&amp;"+"&amp;A129,Расклады!Z:Z)+SUMIF(Расклады!AA:AA,A129&amp;"+"&amp;B129,Расклады!AB:AB)+SUMIF(Расклады!AA:AA,B129&amp;"+"&amp;A129,Расклады!AC:AC)</f>
        <v>0</v>
      </c>
    </row>
    <row r="130" spans="1:6" ht="12.75">
      <c r="A130" s="61" t="str">
        <f t="shared" si="4"/>
        <v>---</v>
      </c>
      <c r="B130" s="74" t="str">
        <f t="shared" si="5"/>
        <v>---</v>
      </c>
      <c r="C130" s="45">
        <f>SUMIF(Расклады!X:X,A130&amp;"+"&amp;B130,Расклады!A:A)+SUMIF(Расклады!X:X,B130&amp;"+"&amp;A130,Расклады!K:K)+SUMIF(Расклады!AA:AA,A130&amp;"+"&amp;B130,Расклады!M:M)+SUMIF(Расклады!AA:AA,B130&amp;"+"&amp;A130,Расклады!W:W)</f>
        <v>0</v>
      </c>
      <c r="D130" s="70">
        <f>COUNTIF(Расклады!X:AA,A130&amp;"+"&amp;B130)+COUNTIF(Расклады!X:AA,B130&amp;"+"&amp;A130)</f>
        <v>0</v>
      </c>
      <c r="E130" s="73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2">
        <f>SUMIF(Расклады!X:X,A130&amp;"+"&amp;B130,Расклады!Y:Y)+SUMIF(Расклады!X:X,B130&amp;"+"&amp;A130,Расклады!Z:Z)+SUMIF(Расклады!AA:AA,A130&amp;"+"&amp;B130,Расклады!AB:AB)+SUMIF(Расклады!AA:AA,B130&amp;"+"&amp;A130,Расклады!AC:AC)</f>
        <v>0</v>
      </c>
    </row>
    <row r="131" spans="1:6" ht="12.75">
      <c r="A131" s="61" t="str">
        <f t="shared" si="4"/>
        <v>---</v>
      </c>
      <c r="B131" s="74" t="str">
        <f t="shared" si="5"/>
        <v>---</v>
      </c>
      <c r="C131" s="45">
        <f>SUMIF(Расклады!X:X,A131&amp;"+"&amp;B131,Расклады!A:A)+SUMIF(Расклады!X:X,B131&amp;"+"&amp;A131,Расклады!K:K)+SUMIF(Расклады!AA:AA,A131&amp;"+"&amp;B131,Расклады!M:M)+SUMIF(Расклады!AA:AA,B131&amp;"+"&amp;A131,Расклады!W:W)</f>
        <v>0</v>
      </c>
      <c r="D131" s="70">
        <f>COUNTIF(Расклады!X:AA,A131&amp;"+"&amp;B131)+COUNTIF(Расклады!X:AA,B131&amp;"+"&amp;A131)</f>
        <v>0</v>
      </c>
      <c r="E131" s="73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2">
        <f>SUMIF(Расклады!X:X,A131&amp;"+"&amp;B131,Расклады!Y:Y)+SUMIF(Расклады!X:X,B131&amp;"+"&amp;A131,Расклады!Z:Z)+SUMIF(Расклады!AA:AA,A131&amp;"+"&amp;B131,Расклады!AB:AB)+SUMIF(Расклады!AA:AA,B131&amp;"+"&amp;A131,Расклады!AC:AC)</f>
        <v>0</v>
      </c>
    </row>
    <row r="132" spans="1:6" ht="12.75">
      <c r="A132" s="61" t="str">
        <f t="shared" si="4"/>
        <v>---</v>
      </c>
      <c r="B132" s="74" t="str">
        <f t="shared" si="5"/>
        <v>---</v>
      </c>
      <c r="C132" s="45">
        <f>SUMIF(Расклады!X:X,A132&amp;"+"&amp;B132,Расклады!A:A)+SUMIF(Расклады!X:X,B132&amp;"+"&amp;A132,Расклады!K:K)+SUMIF(Расклады!AA:AA,A132&amp;"+"&amp;B132,Расклады!M:M)+SUMIF(Расклады!AA:AA,B132&amp;"+"&amp;A132,Расклады!W:W)</f>
        <v>0</v>
      </c>
      <c r="D132" s="70">
        <f>COUNTIF(Расклады!X:AA,A132&amp;"+"&amp;B132)+COUNTIF(Расклады!X:AA,B132&amp;"+"&amp;A132)</f>
        <v>0</v>
      </c>
      <c r="E132" s="73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2">
        <f>SUMIF(Расклады!X:X,A132&amp;"+"&amp;B132,Расклады!Y:Y)+SUMIF(Расклады!X:X,B132&amp;"+"&amp;A132,Расклады!Z:Z)+SUMIF(Расклады!AA:AA,A132&amp;"+"&amp;B132,Расклады!AB:AB)+SUMIF(Расклады!AA:AA,B132&amp;"+"&amp;A132,Расклады!AC:AC)</f>
        <v>0</v>
      </c>
    </row>
    <row r="133" spans="1:6" ht="12.75">
      <c r="A133" s="61" t="str">
        <f t="shared" si="4"/>
        <v>---</v>
      </c>
      <c r="B133" s="74" t="str">
        <f t="shared" si="5"/>
        <v>---</v>
      </c>
      <c r="C133" s="45">
        <f>SUMIF(Расклады!X:X,A133&amp;"+"&amp;B133,Расклады!A:A)+SUMIF(Расклады!X:X,B133&amp;"+"&amp;A133,Расклады!K:K)+SUMIF(Расклады!AA:AA,A133&amp;"+"&amp;B133,Расклады!M:M)+SUMIF(Расклады!AA:AA,B133&amp;"+"&amp;A133,Расклады!W:W)</f>
        <v>0</v>
      </c>
      <c r="D133" s="70">
        <f>COUNTIF(Расклады!X:AA,A133&amp;"+"&amp;B133)+COUNTIF(Расклады!X:AA,B133&amp;"+"&amp;A133)</f>
        <v>0</v>
      </c>
      <c r="E133" s="73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2">
        <f>SUMIF(Расклады!X:X,A133&amp;"+"&amp;B133,Расклады!Y:Y)+SUMIF(Расклады!X:X,B133&amp;"+"&amp;A133,Расклады!Z:Z)+SUMIF(Расклады!AA:AA,A133&amp;"+"&amp;B133,Расклады!AB:AB)+SUMIF(Расклады!AA:AA,B133&amp;"+"&amp;A133,Расклады!AC:AC)</f>
        <v>0</v>
      </c>
    </row>
    <row r="134" spans="1:6" ht="12.75">
      <c r="A134" s="61" t="str">
        <f t="shared" si="4"/>
        <v>---</v>
      </c>
      <c r="B134" s="74" t="str">
        <f t="shared" si="5"/>
        <v>---</v>
      </c>
      <c r="C134" s="45">
        <f>SUMIF(Расклады!X:X,A134&amp;"+"&amp;B134,Расклады!A:A)+SUMIF(Расклады!X:X,B134&amp;"+"&amp;A134,Расклады!K:K)+SUMIF(Расклады!AA:AA,A134&amp;"+"&amp;B134,Расклады!M:M)+SUMIF(Расклады!AA:AA,B134&amp;"+"&amp;A134,Расклады!W:W)</f>
        <v>0</v>
      </c>
      <c r="D134" s="70">
        <f>COUNTIF(Расклады!X:AA,A134&amp;"+"&amp;B134)+COUNTIF(Расклады!X:AA,B134&amp;"+"&amp;A134)</f>
        <v>0</v>
      </c>
      <c r="E134" s="73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2">
        <f>SUMIF(Расклады!X:X,A134&amp;"+"&amp;B134,Расклады!Y:Y)+SUMIF(Расклады!X:X,B134&amp;"+"&amp;A134,Расклады!Z:Z)+SUMIF(Расклады!AA:AA,A134&amp;"+"&amp;B134,Расклады!AB:AB)+SUMIF(Расклады!AA:AA,B134&amp;"+"&amp;A134,Расклады!AC:AC)</f>
        <v>0</v>
      </c>
    </row>
    <row r="135" spans="1:6" ht="12.75">
      <c r="A135" s="61" t="str">
        <f t="shared" si="4"/>
        <v>---</v>
      </c>
      <c r="B135" s="74" t="str">
        <f t="shared" si="5"/>
        <v>---</v>
      </c>
      <c r="C135" s="45">
        <f>SUMIF(Расклады!X:X,A135&amp;"+"&amp;B135,Расклады!A:A)+SUMIF(Расклады!X:X,B135&amp;"+"&amp;A135,Расклады!K:K)+SUMIF(Расклады!AA:AA,A135&amp;"+"&amp;B135,Расклады!M:M)+SUMIF(Расклады!AA:AA,B135&amp;"+"&amp;A135,Расклады!W:W)</f>
        <v>0</v>
      </c>
      <c r="D135" s="70">
        <f>COUNTIF(Расклады!X:AA,A135&amp;"+"&amp;B135)+COUNTIF(Расклады!X:AA,B135&amp;"+"&amp;A135)</f>
        <v>0</v>
      </c>
      <c r="E135" s="73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2">
        <f>SUMIF(Расклады!X:X,A135&amp;"+"&amp;B135,Расклады!Y:Y)+SUMIF(Расклады!X:X,B135&amp;"+"&amp;A135,Расклады!Z:Z)+SUMIF(Расклады!AA:AA,A135&amp;"+"&amp;B135,Расклады!AB:AB)+SUMIF(Расклады!AA:AA,B135&amp;"+"&amp;A135,Расклады!AC:AC)</f>
        <v>0</v>
      </c>
    </row>
    <row r="136" spans="1:6" ht="12.75">
      <c r="A136" s="61" t="str">
        <f t="shared" si="4"/>
        <v>---</v>
      </c>
      <c r="B136" s="74" t="str">
        <f t="shared" si="5"/>
        <v>---</v>
      </c>
      <c r="C136" s="45">
        <f>SUMIF(Расклады!X:X,A136&amp;"+"&amp;B136,Расклады!A:A)+SUMIF(Расклады!X:X,B136&amp;"+"&amp;A136,Расклады!K:K)+SUMIF(Расклады!AA:AA,A136&amp;"+"&amp;B136,Расклады!M:M)+SUMIF(Расклады!AA:AA,B136&amp;"+"&amp;A136,Расклады!W:W)</f>
        <v>0</v>
      </c>
      <c r="D136" s="70">
        <f>COUNTIF(Расклады!X:AA,A136&amp;"+"&amp;B136)+COUNTIF(Расклады!X:AA,B136&amp;"+"&amp;A136)</f>
        <v>0</v>
      </c>
      <c r="E136" s="73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2">
        <f>SUMIF(Расклады!X:X,A136&amp;"+"&amp;B136,Расклады!Y:Y)+SUMIF(Расклады!X:X,B136&amp;"+"&amp;A136,Расклады!Z:Z)+SUMIF(Расклады!AA:AA,A136&amp;"+"&amp;B136,Расклады!AB:AB)+SUMIF(Расклады!AA:AA,B136&amp;"+"&amp;A136,Расклады!AC:AC)</f>
        <v>0</v>
      </c>
    </row>
    <row r="137" spans="1:6" ht="12.75">
      <c r="A137" s="61" t="str">
        <f t="shared" si="4"/>
        <v>---</v>
      </c>
      <c r="B137" s="74" t="str">
        <f t="shared" si="5"/>
        <v>---</v>
      </c>
      <c r="C137" s="45">
        <f>SUMIF(Расклады!X:X,A137&amp;"+"&amp;B137,Расклады!A:A)+SUMIF(Расклады!X:X,B137&amp;"+"&amp;A137,Расклады!K:K)+SUMIF(Расклады!AA:AA,A137&amp;"+"&amp;B137,Расклады!M:M)+SUMIF(Расклады!AA:AA,B137&amp;"+"&amp;A137,Расклады!W:W)</f>
        <v>0</v>
      </c>
      <c r="D137" s="70">
        <f>COUNTIF(Расклады!X:AA,A137&amp;"+"&amp;B137)+COUNTIF(Расклады!X:AA,B137&amp;"+"&amp;A137)</f>
        <v>0</v>
      </c>
      <c r="E137" s="73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2">
        <f>SUMIF(Расклады!X:X,A137&amp;"+"&amp;B137,Расклады!Y:Y)+SUMIF(Расклады!X:X,B137&amp;"+"&amp;A137,Расклады!Z:Z)+SUMIF(Расклады!AA:AA,A137&amp;"+"&amp;B137,Расклады!AB:AB)+SUMIF(Расклады!AA:AA,B137&amp;"+"&amp;A137,Расклады!AC:AC)</f>
        <v>0</v>
      </c>
    </row>
    <row r="138" spans="1:6" ht="12.75">
      <c r="A138" s="61" t="str">
        <f t="shared" si="4"/>
        <v>---</v>
      </c>
      <c r="B138" s="74" t="str">
        <f t="shared" si="5"/>
        <v>---</v>
      </c>
      <c r="C138" s="45">
        <f>SUMIF(Расклады!X:X,A138&amp;"+"&amp;B138,Расклады!A:A)+SUMIF(Расклады!X:X,B138&amp;"+"&amp;A138,Расклады!K:K)+SUMIF(Расклады!AA:AA,A138&amp;"+"&amp;B138,Расклады!M:M)+SUMIF(Расклады!AA:AA,B138&amp;"+"&amp;A138,Расклады!W:W)</f>
        <v>0</v>
      </c>
      <c r="D138" s="70">
        <f>COUNTIF(Расклады!X:AA,A138&amp;"+"&amp;B138)+COUNTIF(Расклады!X:AA,B138&amp;"+"&amp;A138)</f>
        <v>0</v>
      </c>
      <c r="E138" s="73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2">
        <f>SUMIF(Расклады!X:X,A138&amp;"+"&amp;B138,Расклады!Y:Y)+SUMIF(Расклады!X:X,B138&amp;"+"&amp;A138,Расклады!Z:Z)+SUMIF(Расклады!AA:AA,A138&amp;"+"&amp;B138,Расклады!AB:AB)+SUMIF(Расклады!AA:AA,B138&amp;"+"&amp;A138,Расклады!AC:AC)</f>
        <v>0</v>
      </c>
    </row>
    <row r="139" spans="1:6" ht="12.75">
      <c r="A139" s="61" t="str">
        <f t="shared" si="4"/>
        <v>---</v>
      </c>
      <c r="B139" s="74" t="str">
        <f t="shared" si="5"/>
        <v>---</v>
      </c>
      <c r="C139" s="45">
        <f>SUMIF(Расклады!X:X,A139&amp;"+"&amp;B139,Расклады!A:A)+SUMIF(Расклады!X:X,B139&amp;"+"&amp;A139,Расклады!K:K)+SUMIF(Расклады!AA:AA,A139&amp;"+"&amp;B139,Расклады!M:M)+SUMIF(Расклады!AA:AA,B139&amp;"+"&amp;A139,Расклады!W:W)</f>
        <v>0</v>
      </c>
      <c r="D139" s="70">
        <f>COUNTIF(Расклады!X:AA,A139&amp;"+"&amp;B139)+COUNTIF(Расклады!X:AA,B139&amp;"+"&amp;A139)</f>
        <v>0</v>
      </c>
      <c r="E139" s="73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2">
        <f>SUMIF(Расклады!X:X,A139&amp;"+"&amp;B139,Расклады!Y:Y)+SUMIF(Расклады!X:X,B139&amp;"+"&amp;A139,Расклады!Z:Z)+SUMIF(Расклады!AA:AA,A139&amp;"+"&amp;B139,Расклады!AB:AB)+SUMIF(Расклады!AA:AA,B139&amp;"+"&amp;A139,Расклады!AC:AC)</f>
        <v>0</v>
      </c>
    </row>
    <row r="140" spans="1:6" ht="12.75">
      <c r="A140" s="61" t="str">
        <f t="shared" si="4"/>
        <v>---</v>
      </c>
      <c r="B140" s="74" t="str">
        <f t="shared" si="5"/>
        <v>---</v>
      </c>
      <c r="C140" s="45">
        <f>SUMIF(Расклады!X:X,A140&amp;"+"&amp;B140,Расклады!A:A)+SUMIF(Расклады!X:X,B140&amp;"+"&amp;A140,Расклады!K:K)+SUMIF(Расклады!AA:AA,A140&amp;"+"&amp;B140,Расклады!M:M)+SUMIF(Расклады!AA:AA,B140&amp;"+"&amp;A140,Расклады!W:W)</f>
        <v>0</v>
      </c>
      <c r="D140" s="70">
        <f>COUNTIF(Расклады!X:AA,A140&amp;"+"&amp;B140)+COUNTIF(Расклады!X:AA,B140&amp;"+"&amp;A140)</f>
        <v>0</v>
      </c>
      <c r="E140" s="73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2">
        <f>SUMIF(Расклады!X:X,A140&amp;"+"&amp;B140,Расклады!Y:Y)+SUMIF(Расклады!X:X,B140&amp;"+"&amp;A140,Расклады!Z:Z)+SUMIF(Расклады!AA:AA,A140&amp;"+"&amp;B140,Расклады!AB:AB)+SUMIF(Расклады!AA:AA,B140&amp;"+"&amp;A140,Расклады!AC:AC)</f>
        <v>0</v>
      </c>
    </row>
    <row r="141" spans="1:6" ht="12.75">
      <c r="A141" s="61" t="str">
        <f t="shared" si="4"/>
        <v>---</v>
      </c>
      <c r="B141" s="74" t="str">
        <f t="shared" si="5"/>
        <v>---</v>
      </c>
      <c r="C141" s="45">
        <f>SUMIF(Расклады!X:X,A141&amp;"+"&amp;B141,Расклады!A:A)+SUMIF(Расклады!X:X,B141&amp;"+"&amp;A141,Расклады!K:K)+SUMIF(Расклады!AA:AA,A141&amp;"+"&amp;B141,Расклады!M:M)+SUMIF(Расклады!AA:AA,B141&amp;"+"&amp;A141,Расклады!W:W)</f>
        <v>0</v>
      </c>
      <c r="D141" s="70">
        <f>COUNTIF(Расклады!X:AA,A141&amp;"+"&amp;B141)+COUNTIF(Расклады!X:AA,B141&amp;"+"&amp;A141)</f>
        <v>0</v>
      </c>
      <c r="E141" s="73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2">
        <f>SUMIF(Расклады!X:X,A141&amp;"+"&amp;B141,Расклады!Y:Y)+SUMIF(Расклады!X:X,B141&amp;"+"&amp;A141,Расклады!Z:Z)+SUMIF(Расклады!AA:AA,A141&amp;"+"&amp;B141,Расклады!AB:AB)+SUMIF(Расклады!AA:AA,B141&amp;"+"&amp;A141,Расклады!AC:AC)</f>
        <v>0</v>
      </c>
    </row>
    <row r="142" spans="1:6" ht="12.75">
      <c r="A142" s="61" t="str">
        <f t="shared" si="4"/>
        <v>---</v>
      </c>
      <c r="B142" s="74" t="str">
        <f t="shared" si="5"/>
        <v>---</v>
      </c>
      <c r="C142" s="45">
        <f>SUMIF(Расклады!X:X,A142&amp;"+"&amp;B142,Расклады!A:A)+SUMIF(Расклады!X:X,B142&amp;"+"&amp;A142,Расклады!K:K)+SUMIF(Расклады!AA:AA,A142&amp;"+"&amp;B142,Расклады!M:M)+SUMIF(Расклады!AA:AA,B142&amp;"+"&amp;A142,Расклады!W:W)</f>
        <v>0</v>
      </c>
      <c r="D142" s="70">
        <f>COUNTIF(Расклады!X:AA,A142&amp;"+"&amp;B142)+COUNTIF(Расклады!X:AA,B142&amp;"+"&amp;A142)</f>
        <v>0</v>
      </c>
      <c r="E142" s="73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2">
        <f>SUMIF(Расклады!X:X,A142&amp;"+"&amp;B142,Расклады!Y:Y)+SUMIF(Расклады!X:X,B142&amp;"+"&amp;A142,Расклады!Z:Z)+SUMIF(Расклады!AA:AA,A142&amp;"+"&amp;B142,Расклады!AB:AB)+SUMIF(Расклады!AA:AA,B142&amp;"+"&amp;A142,Расклады!AC:AC)</f>
        <v>0</v>
      </c>
    </row>
    <row r="143" spans="1:6" ht="12.75">
      <c r="A143" s="61" t="str">
        <f t="shared" si="4"/>
        <v>---</v>
      </c>
      <c r="B143" s="74" t="str">
        <f t="shared" si="5"/>
        <v>---</v>
      </c>
      <c r="C143" s="45">
        <f>SUMIF(Расклады!X:X,A143&amp;"+"&amp;B143,Расклады!A:A)+SUMIF(Расклады!X:X,B143&amp;"+"&amp;A143,Расклады!K:K)+SUMIF(Расклады!AA:AA,A143&amp;"+"&amp;B143,Расклады!M:M)+SUMIF(Расклады!AA:AA,B143&amp;"+"&amp;A143,Расклады!W:W)</f>
        <v>0</v>
      </c>
      <c r="D143" s="70">
        <f>COUNTIF(Расклады!X:AA,A143&amp;"+"&amp;B143)+COUNTIF(Расклады!X:AA,B143&amp;"+"&amp;A143)</f>
        <v>0</v>
      </c>
      <c r="E143" s="73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2">
        <f>SUMIF(Расклады!X:X,A143&amp;"+"&amp;B143,Расклады!Y:Y)+SUMIF(Расклады!X:X,B143&amp;"+"&amp;A143,Расклады!Z:Z)+SUMIF(Расклады!AA:AA,A143&amp;"+"&amp;B143,Расклады!AB:AB)+SUMIF(Расклады!AA:AA,B143&amp;"+"&amp;A143,Расклады!AC:AC)</f>
        <v>0</v>
      </c>
    </row>
    <row r="144" spans="1:6" ht="12.75">
      <c r="A144" s="61" t="str">
        <f t="shared" si="4"/>
        <v>---</v>
      </c>
      <c r="B144" s="74" t="str">
        <f t="shared" si="5"/>
        <v>---</v>
      </c>
      <c r="C144" s="45">
        <f>SUMIF(Расклады!X:X,A144&amp;"+"&amp;B144,Расклады!A:A)+SUMIF(Расклады!X:X,B144&amp;"+"&amp;A144,Расклады!K:K)+SUMIF(Расклады!AA:AA,A144&amp;"+"&amp;B144,Расклады!M:M)+SUMIF(Расклады!AA:AA,B144&amp;"+"&amp;A144,Расклады!W:W)</f>
        <v>0</v>
      </c>
      <c r="D144" s="70">
        <f>COUNTIF(Расклады!X:AA,A144&amp;"+"&amp;B144)+COUNTIF(Расклады!X:AA,B144&amp;"+"&amp;A144)</f>
        <v>0</v>
      </c>
      <c r="E144" s="73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2">
        <f>SUMIF(Расклады!X:X,A144&amp;"+"&amp;B144,Расклады!Y:Y)+SUMIF(Расклады!X:X,B144&amp;"+"&amp;A144,Расклады!Z:Z)+SUMIF(Расклады!AA:AA,A144&amp;"+"&amp;B144,Расклады!AB:AB)+SUMIF(Расклады!AA:AA,B144&amp;"+"&amp;A144,Расклады!AC:AC)</f>
        <v>0</v>
      </c>
    </row>
    <row r="145" spans="1:6" ht="12.75">
      <c r="A145" s="61" t="str">
        <f t="shared" si="4"/>
        <v>---</v>
      </c>
      <c r="B145" s="74" t="str">
        <f t="shared" si="5"/>
        <v>---</v>
      </c>
      <c r="C145" s="45">
        <f>SUMIF(Расклады!X:X,A145&amp;"+"&amp;B145,Расклады!A:A)+SUMIF(Расклады!X:X,B145&amp;"+"&amp;A145,Расклады!K:K)+SUMIF(Расклады!AA:AA,A145&amp;"+"&amp;B145,Расклады!M:M)+SUMIF(Расклады!AA:AA,B145&amp;"+"&amp;A145,Расклады!W:W)</f>
        <v>0</v>
      </c>
      <c r="D145" s="70">
        <f>COUNTIF(Расклады!X:AA,A145&amp;"+"&amp;B145)+COUNTIF(Расклады!X:AA,B145&amp;"+"&amp;A145)</f>
        <v>0</v>
      </c>
      <c r="E145" s="73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2">
        <f>SUMIF(Расклады!X:X,A145&amp;"+"&amp;B145,Расклады!Y:Y)+SUMIF(Расклады!X:X,B145&amp;"+"&amp;A145,Расклады!Z:Z)+SUMIF(Расклады!AA:AA,A145&amp;"+"&amp;B145,Расклады!AB:AB)+SUMIF(Расклады!AA:AA,B145&amp;"+"&amp;A145,Расклады!AC:AC)</f>
        <v>0</v>
      </c>
    </row>
    <row r="146" spans="1:6" ht="12.75">
      <c r="A146" s="61" t="str">
        <f aca="true" t="shared" si="6" ref="A146:A209">IF(B146=1,A145+1,IF(B146="---","---",A145))</f>
        <v>---</v>
      </c>
      <c r="B146" s="74" t="str">
        <f aca="true" t="shared" si="7" ref="B146:B209">IF(B145="---","---",IF(AND(A145=A$1,B145+1=A$1),"---",IF(B145=A$1,1,IF(B145+1=A145,B145+2,B145+1))))</f>
        <v>---</v>
      </c>
      <c r="C146" s="45">
        <f>SUMIF(Расклады!X:X,A146&amp;"+"&amp;B146,Расклады!A:A)+SUMIF(Расклады!X:X,B146&amp;"+"&amp;A146,Расклады!K:K)+SUMIF(Расклады!AA:AA,A146&amp;"+"&amp;B146,Расклады!M:M)+SUMIF(Расклады!AA:AA,B146&amp;"+"&amp;A146,Расклады!W:W)</f>
        <v>0</v>
      </c>
      <c r="D146" s="70">
        <f>COUNTIF(Расклады!X:AA,A146&amp;"+"&amp;B146)+COUNTIF(Расклады!X:AA,B146&amp;"+"&amp;A146)</f>
        <v>0</v>
      </c>
      <c r="E146" s="73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2">
        <f>SUMIF(Расклады!X:X,A146&amp;"+"&amp;B146,Расклады!Y:Y)+SUMIF(Расклады!X:X,B146&amp;"+"&amp;A146,Расклады!Z:Z)+SUMIF(Расклады!AA:AA,A146&amp;"+"&amp;B146,Расклады!AB:AB)+SUMIF(Расклады!AA:AA,B146&amp;"+"&amp;A146,Расклады!AC:AC)</f>
        <v>0</v>
      </c>
    </row>
    <row r="147" spans="1:6" ht="12.75">
      <c r="A147" s="61" t="str">
        <f t="shared" si="6"/>
        <v>---</v>
      </c>
      <c r="B147" s="74" t="str">
        <f t="shared" si="7"/>
        <v>---</v>
      </c>
      <c r="C147" s="45">
        <f>SUMIF(Расклады!X:X,A147&amp;"+"&amp;B147,Расклады!A:A)+SUMIF(Расклады!X:X,B147&amp;"+"&amp;A147,Расклады!K:K)+SUMIF(Расклады!AA:AA,A147&amp;"+"&amp;B147,Расклады!M:M)+SUMIF(Расклады!AA:AA,B147&amp;"+"&amp;A147,Расклады!W:W)</f>
        <v>0</v>
      </c>
      <c r="D147" s="70">
        <f>COUNTIF(Расклады!X:AA,A147&amp;"+"&amp;B147)+COUNTIF(Расклады!X:AA,B147&amp;"+"&amp;A147)</f>
        <v>0</v>
      </c>
      <c r="E147" s="73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2">
        <f>SUMIF(Расклады!X:X,A147&amp;"+"&amp;B147,Расклады!Y:Y)+SUMIF(Расклады!X:X,B147&amp;"+"&amp;A147,Расклады!Z:Z)+SUMIF(Расклады!AA:AA,A147&amp;"+"&amp;B147,Расклады!AB:AB)+SUMIF(Расклады!AA:AA,B147&amp;"+"&amp;A147,Расклады!AC:AC)</f>
        <v>0</v>
      </c>
    </row>
    <row r="148" spans="1:6" ht="12.75">
      <c r="A148" s="61" t="str">
        <f t="shared" si="6"/>
        <v>---</v>
      </c>
      <c r="B148" s="74" t="str">
        <f t="shared" si="7"/>
        <v>---</v>
      </c>
      <c r="C148" s="45">
        <f>SUMIF(Расклады!X:X,A148&amp;"+"&amp;B148,Расклады!A:A)+SUMIF(Расклады!X:X,B148&amp;"+"&amp;A148,Расклады!K:K)+SUMIF(Расклады!AA:AA,A148&amp;"+"&amp;B148,Расклады!M:M)+SUMIF(Расклады!AA:AA,B148&amp;"+"&amp;A148,Расклады!W:W)</f>
        <v>0</v>
      </c>
      <c r="D148" s="70">
        <f>COUNTIF(Расклады!X:AA,A148&amp;"+"&amp;B148)+COUNTIF(Расклады!X:AA,B148&amp;"+"&amp;A148)</f>
        <v>0</v>
      </c>
      <c r="E148" s="73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2">
        <f>SUMIF(Расклады!X:X,A148&amp;"+"&amp;B148,Расклады!Y:Y)+SUMIF(Расклады!X:X,B148&amp;"+"&amp;A148,Расклады!Z:Z)+SUMIF(Расклады!AA:AA,A148&amp;"+"&amp;B148,Расклады!AB:AB)+SUMIF(Расклады!AA:AA,B148&amp;"+"&amp;A148,Расклады!AC:AC)</f>
        <v>0</v>
      </c>
    </row>
    <row r="149" spans="1:6" ht="12.75">
      <c r="A149" s="61" t="str">
        <f t="shared" si="6"/>
        <v>---</v>
      </c>
      <c r="B149" s="74" t="str">
        <f t="shared" si="7"/>
        <v>---</v>
      </c>
      <c r="C149" s="45">
        <f>SUMIF(Расклады!X:X,A149&amp;"+"&amp;B149,Расклады!A:A)+SUMIF(Расклады!X:X,B149&amp;"+"&amp;A149,Расклады!K:K)+SUMIF(Расклады!AA:AA,A149&amp;"+"&amp;B149,Расклады!M:M)+SUMIF(Расклады!AA:AA,B149&amp;"+"&amp;A149,Расклады!W:W)</f>
        <v>0</v>
      </c>
      <c r="D149" s="70">
        <f>COUNTIF(Расклады!X:AA,A149&amp;"+"&amp;B149)+COUNTIF(Расклады!X:AA,B149&amp;"+"&amp;A149)</f>
        <v>0</v>
      </c>
      <c r="E149" s="73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2">
        <f>SUMIF(Расклады!X:X,A149&amp;"+"&amp;B149,Расклады!Y:Y)+SUMIF(Расклады!X:X,B149&amp;"+"&amp;A149,Расклады!Z:Z)+SUMIF(Расклады!AA:AA,A149&amp;"+"&amp;B149,Расклады!AB:AB)+SUMIF(Расклады!AA:AA,B149&amp;"+"&amp;A149,Расклады!AC:AC)</f>
        <v>0</v>
      </c>
    </row>
    <row r="150" spans="1:6" ht="12.75">
      <c r="A150" s="61" t="str">
        <f t="shared" si="6"/>
        <v>---</v>
      </c>
      <c r="B150" s="74" t="str">
        <f t="shared" si="7"/>
        <v>---</v>
      </c>
      <c r="C150" s="45">
        <f>SUMIF(Расклады!X:X,A150&amp;"+"&amp;B150,Расклады!A:A)+SUMIF(Расклады!X:X,B150&amp;"+"&amp;A150,Расклады!K:K)+SUMIF(Расклады!AA:AA,A150&amp;"+"&amp;B150,Расклады!M:M)+SUMIF(Расклады!AA:AA,B150&amp;"+"&amp;A150,Расклады!W:W)</f>
        <v>0</v>
      </c>
      <c r="D150" s="70">
        <f>COUNTIF(Расклады!X:AA,A150&amp;"+"&amp;B150)+COUNTIF(Расклады!X:AA,B150&amp;"+"&amp;A150)</f>
        <v>0</v>
      </c>
      <c r="E150" s="73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2">
        <f>SUMIF(Расклады!X:X,A150&amp;"+"&amp;B150,Расклады!Y:Y)+SUMIF(Расклады!X:X,B150&amp;"+"&amp;A150,Расклады!Z:Z)+SUMIF(Расклады!AA:AA,A150&amp;"+"&amp;B150,Расклады!AB:AB)+SUMIF(Расклады!AA:AA,B150&amp;"+"&amp;A150,Расклады!AC:AC)</f>
        <v>0</v>
      </c>
    </row>
    <row r="151" spans="1:6" ht="12.75">
      <c r="A151" s="61" t="str">
        <f t="shared" si="6"/>
        <v>---</v>
      </c>
      <c r="B151" s="74" t="str">
        <f t="shared" si="7"/>
        <v>---</v>
      </c>
      <c r="C151" s="45">
        <f>SUMIF(Расклады!X:X,A151&amp;"+"&amp;B151,Расклады!A:A)+SUMIF(Расклады!X:X,B151&amp;"+"&amp;A151,Расклады!K:K)+SUMIF(Расклады!AA:AA,A151&amp;"+"&amp;B151,Расклады!M:M)+SUMIF(Расклады!AA:AA,B151&amp;"+"&amp;A151,Расклады!W:W)</f>
        <v>0</v>
      </c>
      <c r="D151" s="70">
        <f>COUNTIF(Расклады!X:AA,A151&amp;"+"&amp;B151)+COUNTIF(Расклады!X:AA,B151&amp;"+"&amp;A151)</f>
        <v>0</v>
      </c>
      <c r="E151" s="73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2">
        <f>SUMIF(Расклады!X:X,A151&amp;"+"&amp;B151,Расклады!Y:Y)+SUMIF(Расклады!X:X,B151&amp;"+"&amp;A151,Расклады!Z:Z)+SUMIF(Расклады!AA:AA,A151&amp;"+"&amp;B151,Расклады!AB:AB)+SUMIF(Расклады!AA:AA,B151&amp;"+"&amp;A151,Расклады!AC:AC)</f>
        <v>0</v>
      </c>
    </row>
    <row r="152" spans="1:6" ht="12.75">
      <c r="A152" s="61" t="str">
        <f t="shared" si="6"/>
        <v>---</v>
      </c>
      <c r="B152" s="74" t="str">
        <f t="shared" si="7"/>
        <v>---</v>
      </c>
      <c r="C152" s="45">
        <f>SUMIF(Расклады!X:X,A152&amp;"+"&amp;B152,Расклады!A:A)+SUMIF(Расклады!X:X,B152&amp;"+"&amp;A152,Расклады!K:K)+SUMIF(Расклады!AA:AA,A152&amp;"+"&amp;B152,Расклады!M:M)+SUMIF(Расклады!AA:AA,B152&amp;"+"&amp;A152,Расклады!W:W)</f>
        <v>0</v>
      </c>
      <c r="D152" s="70">
        <f>COUNTIF(Расклады!X:AA,A152&amp;"+"&amp;B152)+COUNTIF(Расклады!X:AA,B152&amp;"+"&amp;A152)</f>
        <v>0</v>
      </c>
      <c r="E152" s="73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2">
        <f>SUMIF(Расклады!X:X,A152&amp;"+"&amp;B152,Расклады!Y:Y)+SUMIF(Расклады!X:X,B152&amp;"+"&amp;A152,Расклады!Z:Z)+SUMIF(Расклады!AA:AA,A152&amp;"+"&amp;B152,Расклады!AB:AB)+SUMIF(Расклады!AA:AA,B152&amp;"+"&amp;A152,Расклады!AC:AC)</f>
        <v>0</v>
      </c>
    </row>
    <row r="153" spans="1:6" ht="12.75">
      <c r="A153" s="61" t="str">
        <f t="shared" si="6"/>
        <v>---</v>
      </c>
      <c r="B153" s="74" t="str">
        <f t="shared" si="7"/>
        <v>---</v>
      </c>
      <c r="C153" s="45">
        <f>SUMIF(Расклады!X:X,A153&amp;"+"&amp;B153,Расклады!A:A)+SUMIF(Расклады!X:X,B153&amp;"+"&amp;A153,Расклады!K:K)+SUMIF(Расклады!AA:AA,A153&amp;"+"&amp;B153,Расклады!M:M)+SUMIF(Расклады!AA:AA,B153&amp;"+"&amp;A153,Расклады!W:W)</f>
        <v>0</v>
      </c>
      <c r="D153" s="70">
        <f>COUNTIF(Расклады!X:AA,A153&amp;"+"&amp;B153)+COUNTIF(Расклады!X:AA,B153&amp;"+"&amp;A153)</f>
        <v>0</v>
      </c>
      <c r="E153" s="73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2">
        <f>SUMIF(Расклады!X:X,A153&amp;"+"&amp;B153,Расклады!Y:Y)+SUMIF(Расклады!X:X,B153&amp;"+"&amp;A153,Расклады!Z:Z)+SUMIF(Расклады!AA:AA,A153&amp;"+"&amp;B153,Расклады!AB:AB)+SUMIF(Расклады!AA:AA,B153&amp;"+"&amp;A153,Расклады!AC:AC)</f>
        <v>0</v>
      </c>
    </row>
    <row r="154" spans="1:6" ht="12.75">
      <c r="A154" s="61" t="str">
        <f t="shared" si="6"/>
        <v>---</v>
      </c>
      <c r="B154" s="74" t="str">
        <f t="shared" si="7"/>
        <v>---</v>
      </c>
      <c r="C154" s="45">
        <f>SUMIF(Расклады!X:X,A154&amp;"+"&amp;B154,Расклады!A:A)+SUMIF(Расклады!X:X,B154&amp;"+"&amp;A154,Расклады!K:K)+SUMIF(Расклады!AA:AA,A154&amp;"+"&amp;B154,Расклады!M:M)+SUMIF(Расклады!AA:AA,B154&amp;"+"&amp;A154,Расклады!W:W)</f>
        <v>0</v>
      </c>
      <c r="D154" s="70">
        <f>COUNTIF(Расклады!X:AA,A154&amp;"+"&amp;B154)+COUNTIF(Расклады!X:AA,B154&amp;"+"&amp;A154)</f>
        <v>0</v>
      </c>
      <c r="E154" s="73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2">
        <f>SUMIF(Расклады!X:X,A154&amp;"+"&amp;B154,Расклады!Y:Y)+SUMIF(Расклады!X:X,B154&amp;"+"&amp;A154,Расклады!Z:Z)+SUMIF(Расклады!AA:AA,A154&amp;"+"&amp;B154,Расклады!AB:AB)+SUMIF(Расклады!AA:AA,B154&amp;"+"&amp;A154,Расклады!AC:AC)</f>
        <v>0</v>
      </c>
    </row>
    <row r="155" spans="1:6" ht="12.75">
      <c r="A155" s="61" t="str">
        <f t="shared" si="6"/>
        <v>---</v>
      </c>
      <c r="B155" s="74" t="str">
        <f t="shared" si="7"/>
        <v>---</v>
      </c>
      <c r="C155" s="45">
        <f>SUMIF(Расклады!X:X,A155&amp;"+"&amp;B155,Расклады!A:A)+SUMIF(Расклады!X:X,B155&amp;"+"&amp;A155,Расклады!K:K)+SUMIF(Расклады!AA:AA,A155&amp;"+"&amp;B155,Расклады!M:M)+SUMIF(Расклады!AA:AA,B155&amp;"+"&amp;A155,Расклады!W:W)</f>
        <v>0</v>
      </c>
      <c r="D155" s="70">
        <f>COUNTIF(Расклады!X:AA,A155&amp;"+"&amp;B155)+COUNTIF(Расклады!X:AA,B155&amp;"+"&amp;A155)</f>
        <v>0</v>
      </c>
      <c r="E155" s="73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2">
        <f>SUMIF(Расклады!X:X,A155&amp;"+"&amp;B155,Расклады!Y:Y)+SUMIF(Расклады!X:X,B155&amp;"+"&amp;A155,Расклады!Z:Z)+SUMIF(Расклады!AA:AA,A155&amp;"+"&amp;B155,Расклады!AB:AB)+SUMIF(Расклады!AA:AA,B155&amp;"+"&amp;A155,Расклады!AC:AC)</f>
        <v>0</v>
      </c>
    </row>
    <row r="156" spans="1:6" ht="12.75">
      <c r="A156" s="61" t="str">
        <f t="shared" si="6"/>
        <v>---</v>
      </c>
      <c r="B156" s="74" t="str">
        <f t="shared" si="7"/>
        <v>---</v>
      </c>
      <c r="C156" s="45">
        <f>SUMIF(Расклады!X:X,A156&amp;"+"&amp;B156,Расклады!A:A)+SUMIF(Расклады!X:X,B156&amp;"+"&amp;A156,Расклады!K:K)+SUMIF(Расклады!AA:AA,A156&amp;"+"&amp;B156,Расклады!M:M)+SUMIF(Расклады!AA:AA,B156&amp;"+"&amp;A156,Расклады!W:W)</f>
        <v>0</v>
      </c>
      <c r="D156" s="70">
        <f>COUNTIF(Расклады!X:AA,A156&amp;"+"&amp;B156)+COUNTIF(Расклады!X:AA,B156&amp;"+"&amp;A156)</f>
        <v>0</v>
      </c>
      <c r="E156" s="73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2">
        <f>SUMIF(Расклады!X:X,A156&amp;"+"&amp;B156,Расклады!Y:Y)+SUMIF(Расклады!X:X,B156&amp;"+"&amp;A156,Расклады!Z:Z)+SUMIF(Расклады!AA:AA,A156&amp;"+"&amp;B156,Расклады!AB:AB)+SUMIF(Расклады!AA:AA,B156&amp;"+"&amp;A156,Расклады!AC:AC)</f>
        <v>0</v>
      </c>
    </row>
    <row r="157" spans="1:6" ht="12.75">
      <c r="A157" s="61" t="str">
        <f t="shared" si="6"/>
        <v>---</v>
      </c>
      <c r="B157" s="74" t="str">
        <f t="shared" si="7"/>
        <v>---</v>
      </c>
      <c r="C157" s="45">
        <f>SUMIF(Расклады!X:X,A157&amp;"+"&amp;B157,Расклады!A:A)+SUMIF(Расклады!X:X,B157&amp;"+"&amp;A157,Расклады!K:K)+SUMIF(Расклады!AA:AA,A157&amp;"+"&amp;B157,Расклады!M:M)+SUMIF(Расклады!AA:AA,B157&amp;"+"&amp;A157,Расклады!W:W)</f>
        <v>0</v>
      </c>
      <c r="D157" s="70">
        <f>COUNTIF(Расклады!X:AA,A157&amp;"+"&amp;B157)+COUNTIF(Расклады!X:AA,B157&amp;"+"&amp;A157)</f>
        <v>0</v>
      </c>
      <c r="E157" s="73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2">
        <f>SUMIF(Расклады!X:X,A157&amp;"+"&amp;B157,Расклады!Y:Y)+SUMIF(Расклады!X:X,B157&amp;"+"&amp;A157,Расклады!Z:Z)+SUMIF(Расклады!AA:AA,A157&amp;"+"&amp;B157,Расклады!AB:AB)+SUMIF(Расклады!AA:AA,B157&amp;"+"&amp;A157,Расклады!AC:AC)</f>
        <v>0</v>
      </c>
    </row>
    <row r="158" spans="1:6" ht="12.75">
      <c r="A158" s="61" t="str">
        <f t="shared" si="6"/>
        <v>---</v>
      </c>
      <c r="B158" s="74" t="str">
        <f t="shared" si="7"/>
        <v>---</v>
      </c>
      <c r="C158" s="45">
        <f>SUMIF(Расклады!X:X,A158&amp;"+"&amp;B158,Расклады!A:A)+SUMIF(Расклады!X:X,B158&amp;"+"&amp;A158,Расклады!K:K)+SUMIF(Расклады!AA:AA,A158&amp;"+"&amp;B158,Расклады!M:M)+SUMIF(Расклады!AA:AA,B158&amp;"+"&amp;A158,Расклады!W:W)</f>
        <v>0</v>
      </c>
      <c r="D158" s="70">
        <f>COUNTIF(Расклады!X:AA,A158&amp;"+"&amp;B158)+COUNTIF(Расклады!X:AA,B158&amp;"+"&amp;A158)</f>
        <v>0</v>
      </c>
      <c r="E158" s="73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2">
        <f>SUMIF(Расклады!X:X,A158&amp;"+"&amp;B158,Расклады!Y:Y)+SUMIF(Расклады!X:X,B158&amp;"+"&amp;A158,Расклады!Z:Z)+SUMIF(Расклады!AA:AA,A158&amp;"+"&amp;B158,Расклады!AB:AB)+SUMIF(Расклады!AA:AA,B158&amp;"+"&amp;A158,Расклады!AC:AC)</f>
        <v>0</v>
      </c>
    </row>
    <row r="159" spans="1:6" ht="12.75">
      <c r="A159" s="61" t="str">
        <f t="shared" si="6"/>
        <v>---</v>
      </c>
      <c r="B159" s="74" t="str">
        <f t="shared" si="7"/>
        <v>---</v>
      </c>
      <c r="C159" s="45">
        <f>SUMIF(Расклады!X:X,A159&amp;"+"&amp;B159,Расклады!A:A)+SUMIF(Расклады!X:X,B159&amp;"+"&amp;A159,Расклады!K:K)+SUMIF(Расклады!AA:AA,A159&amp;"+"&amp;B159,Расклады!M:M)+SUMIF(Расклады!AA:AA,B159&amp;"+"&amp;A159,Расклады!W:W)</f>
        <v>0</v>
      </c>
      <c r="D159" s="70">
        <f>COUNTIF(Расклады!X:AA,A159&amp;"+"&amp;B159)+COUNTIF(Расклады!X:AA,B159&amp;"+"&amp;A159)</f>
        <v>0</v>
      </c>
      <c r="E159" s="73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2">
        <f>SUMIF(Расклады!X:X,A159&amp;"+"&amp;B159,Расклады!Y:Y)+SUMIF(Расклады!X:X,B159&amp;"+"&amp;A159,Расклады!Z:Z)+SUMIF(Расклады!AA:AA,A159&amp;"+"&amp;B159,Расклады!AB:AB)+SUMIF(Расклады!AA:AA,B159&amp;"+"&amp;A159,Расклады!AC:AC)</f>
        <v>0</v>
      </c>
    </row>
    <row r="160" spans="1:6" ht="12.75">
      <c r="A160" s="61" t="str">
        <f t="shared" si="6"/>
        <v>---</v>
      </c>
      <c r="B160" s="74" t="str">
        <f t="shared" si="7"/>
        <v>---</v>
      </c>
      <c r="C160" s="45">
        <f>SUMIF(Расклады!X:X,A160&amp;"+"&amp;B160,Расклады!A:A)+SUMIF(Расклады!X:X,B160&amp;"+"&amp;A160,Расклады!K:K)+SUMIF(Расклады!AA:AA,A160&amp;"+"&amp;B160,Расклады!M:M)+SUMIF(Расклады!AA:AA,B160&amp;"+"&amp;A160,Расклады!W:W)</f>
        <v>0</v>
      </c>
      <c r="D160" s="70">
        <f>COUNTIF(Расклады!X:AA,A160&amp;"+"&amp;B160)+COUNTIF(Расклады!X:AA,B160&amp;"+"&amp;A160)</f>
        <v>0</v>
      </c>
      <c r="E160" s="73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2">
        <f>SUMIF(Расклады!X:X,A160&amp;"+"&amp;B160,Расклады!Y:Y)+SUMIF(Расклады!X:X,B160&amp;"+"&amp;A160,Расклады!Z:Z)+SUMIF(Расклады!AA:AA,A160&amp;"+"&amp;B160,Расклады!AB:AB)+SUMIF(Расклады!AA:AA,B160&amp;"+"&amp;A160,Расклады!AC:AC)</f>
        <v>0</v>
      </c>
    </row>
    <row r="161" spans="1:6" ht="12.75">
      <c r="A161" s="61" t="str">
        <f t="shared" si="6"/>
        <v>---</v>
      </c>
      <c r="B161" s="74" t="str">
        <f t="shared" si="7"/>
        <v>---</v>
      </c>
      <c r="C161" s="45">
        <f>SUMIF(Расклады!X:X,A161&amp;"+"&amp;B161,Расклады!A:A)+SUMIF(Расклады!X:X,B161&amp;"+"&amp;A161,Расклады!K:K)+SUMIF(Расклады!AA:AA,A161&amp;"+"&amp;B161,Расклады!M:M)+SUMIF(Расклады!AA:AA,B161&amp;"+"&amp;A161,Расклады!W:W)</f>
        <v>0</v>
      </c>
      <c r="D161" s="70">
        <f>COUNTIF(Расклады!X:AA,A161&amp;"+"&amp;B161)+COUNTIF(Расклады!X:AA,B161&amp;"+"&amp;A161)</f>
        <v>0</v>
      </c>
      <c r="E161" s="73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2">
        <f>SUMIF(Расклады!X:X,A161&amp;"+"&amp;B161,Расклады!Y:Y)+SUMIF(Расклады!X:X,B161&amp;"+"&amp;A161,Расклады!Z:Z)+SUMIF(Расклады!AA:AA,A161&amp;"+"&amp;B161,Расклады!AB:AB)+SUMIF(Расклады!AA:AA,B161&amp;"+"&amp;A161,Расклады!AC:AC)</f>
        <v>0</v>
      </c>
    </row>
    <row r="162" spans="1:6" ht="12.75">
      <c r="A162" s="61" t="str">
        <f t="shared" si="6"/>
        <v>---</v>
      </c>
      <c r="B162" s="74" t="str">
        <f t="shared" si="7"/>
        <v>---</v>
      </c>
      <c r="C162" s="45">
        <f>SUMIF(Расклады!X:X,A162&amp;"+"&amp;B162,Расклады!A:A)+SUMIF(Расклады!X:X,B162&amp;"+"&amp;A162,Расклады!K:K)+SUMIF(Расклады!AA:AA,A162&amp;"+"&amp;B162,Расклады!M:M)+SUMIF(Расклады!AA:AA,B162&amp;"+"&amp;A162,Расклады!W:W)</f>
        <v>0</v>
      </c>
      <c r="D162" s="70">
        <f>COUNTIF(Расклады!X:AA,A162&amp;"+"&amp;B162)+COUNTIF(Расклады!X:AA,B162&amp;"+"&amp;A162)</f>
        <v>0</v>
      </c>
      <c r="E162" s="73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2">
        <f>SUMIF(Расклады!X:X,A162&amp;"+"&amp;B162,Расклады!Y:Y)+SUMIF(Расклады!X:X,B162&amp;"+"&amp;A162,Расклады!Z:Z)+SUMIF(Расклады!AA:AA,A162&amp;"+"&amp;B162,Расклады!AB:AB)+SUMIF(Расклады!AA:AA,B162&amp;"+"&amp;A162,Расклады!AC:AC)</f>
        <v>0</v>
      </c>
    </row>
    <row r="163" spans="1:6" ht="12.75">
      <c r="A163" s="61" t="str">
        <f t="shared" si="6"/>
        <v>---</v>
      </c>
      <c r="B163" s="74" t="str">
        <f t="shared" si="7"/>
        <v>---</v>
      </c>
      <c r="C163" s="45">
        <f>SUMIF(Расклады!X:X,A163&amp;"+"&amp;B163,Расклады!A:A)+SUMIF(Расклады!X:X,B163&amp;"+"&amp;A163,Расклады!K:K)+SUMIF(Расклады!AA:AA,A163&amp;"+"&amp;B163,Расклады!M:M)+SUMIF(Расклады!AA:AA,B163&amp;"+"&amp;A163,Расклады!W:W)</f>
        <v>0</v>
      </c>
      <c r="D163" s="70">
        <f>COUNTIF(Расклады!X:AA,A163&amp;"+"&amp;B163)+COUNTIF(Расклады!X:AA,B163&amp;"+"&amp;A163)</f>
        <v>0</v>
      </c>
      <c r="E163" s="73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2">
        <f>SUMIF(Расклады!X:X,A163&amp;"+"&amp;B163,Расклады!Y:Y)+SUMIF(Расклады!X:X,B163&amp;"+"&amp;A163,Расклады!Z:Z)+SUMIF(Расклады!AA:AA,A163&amp;"+"&amp;B163,Расклады!AB:AB)+SUMIF(Расклады!AA:AA,B163&amp;"+"&amp;A163,Расклады!AC:AC)</f>
        <v>0</v>
      </c>
    </row>
    <row r="164" spans="1:6" ht="12.75">
      <c r="A164" s="61" t="str">
        <f t="shared" si="6"/>
        <v>---</v>
      </c>
      <c r="B164" s="74" t="str">
        <f t="shared" si="7"/>
        <v>---</v>
      </c>
      <c r="C164" s="45">
        <f>SUMIF(Расклады!X:X,A164&amp;"+"&amp;B164,Расклады!A:A)+SUMIF(Расклады!X:X,B164&amp;"+"&amp;A164,Расклады!K:K)+SUMIF(Расклады!AA:AA,A164&amp;"+"&amp;B164,Расклады!M:M)+SUMIF(Расклады!AA:AA,B164&amp;"+"&amp;A164,Расклады!W:W)</f>
        <v>0</v>
      </c>
      <c r="D164" s="70">
        <f>COUNTIF(Расклады!X:AA,A164&amp;"+"&amp;B164)+COUNTIF(Расклады!X:AA,B164&amp;"+"&amp;A164)</f>
        <v>0</v>
      </c>
      <c r="E164" s="73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2">
        <f>SUMIF(Расклады!X:X,A164&amp;"+"&amp;B164,Расклады!Y:Y)+SUMIF(Расклады!X:X,B164&amp;"+"&amp;A164,Расклады!Z:Z)+SUMIF(Расклады!AA:AA,A164&amp;"+"&amp;B164,Расклады!AB:AB)+SUMIF(Расклады!AA:AA,B164&amp;"+"&amp;A164,Расклады!AC:AC)</f>
        <v>0</v>
      </c>
    </row>
    <row r="165" spans="1:6" ht="12.75">
      <c r="A165" s="61" t="str">
        <f t="shared" si="6"/>
        <v>---</v>
      </c>
      <c r="B165" s="74" t="str">
        <f t="shared" si="7"/>
        <v>---</v>
      </c>
      <c r="C165" s="45">
        <f>SUMIF(Расклады!X:X,A165&amp;"+"&amp;B165,Расклады!A:A)+SUMIF(Расклады!X:X,B165&amp;"+"&amp;A165,Расклады!K:K)+SUMIF(Расклады!AA:AA,A165&amp;"+"&amp;B165,Расклады!M:M)+SUMIF(Расклады!AA:AA,B165&amp;"+"&amp;A165,Расклады!W:W)</f>
        <v>0</v>
      </c>
      <c r="D165" s="70">
        <f>COUNTIF(Расклады!X:AA,A165&amp;"+"&amp;B165)+COUNTIF(Расклады!X:AA,B165&amp;"+"&amp;A165)</f>
        <v>0</v>
      </c>
      <c r="E165" s="73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2">
        <f>SUMIF(Расклады!X:X,A165&amp;"+"&amp;B165,Расклады!Y:Y)+SUMIF(Расклады!X:X,B165&amp;"+"&amp;A165,Расклады!Z:Z)+SUMIF(Расклады!AA:AA,A165&amp;"+"&amp;B165,Расклады!AB:AB)+SUMIF(Расклады!AA:AA,B165&amp;"+"&amp;A165,Расклады!AC:AC)</f>
        <v>0</v>
      </c>
    </row>
    <row r="166" spans="1:6" ht="12.75">
      <c r="A166" s="61" t="str">
        <f t="shared" si="6"/>
        <v>---</v>
      </c>
      <c r="B166" s="74" t="str">
        <f t="shared" si="7"/>
        <v>---</v>
      </c>
      <c r="C166" s="45">
        <f>SUMIF(Расклады!X:X,A166&amp;"+"&amp;B166,Расклады!A:A)+SUMIF(Расклады!X:X,B166&amp;"+"&amp;A166,Расклады!K:K)+SUMIF(Расклады!AA:AA,A166&amp;"+"&amp;B166,Расклады!M:M)+SUMIF(Расклады!AA:AA,B166&amp;"+"&amp;A166,Расклады!W:W)</f>
        <v>0</v>
      </c>
      <c r="D166" s="70">
        <f>COUNTIF(Расклады!X:AA,A166&amp;"+"&amp;B166)+COUNTIF(Расклады!X:AA,B166&amp;"+"&amp;A166)</f>
        <v>0</v>
      </c>
      <c r="E166" s="73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2">
        <f>SUMIF(Расклады!X:X,A166&amp;"+"&amp;B166,Расклады!Y:Y)+SUMIF(Расклады!X:X,B166&amp;"+"&amp;A166,Расклады!Z:Z)+SUMIF(Расклады!AA:AA,A166&amp;"+"&amp;B166,Расклады!AB:AB)+SUMIF(Расклады!AA:AA,B166&amp;"+"&amp;A166,Расклады!AC:AC)</f>
        <v>0</v>
      </c>
    </row>
    <row r="167" spans="1:6" ht="12.75">
      <c r="A167" s="61" t="str">
        <f t="shared" si="6"/>
        <v>---</v>
      </c>
      <c r="B167" s="74" t="str">
        <f t="shared" si="7"/>
        <v>---</v>
      </c>
      <c r="C167" s="45">
        <f>SUMIF(Расклады!X:X,A167&amp;"+"&amp;B167,Расклады!A:A)+SUMIF(Расклады!X:X,B167&amp;"+"&amp;A167,Расклады!K:K)+SUMIF(Расклады!AA:AA,A167&amp;"+"&amp;B167,Расклады!M:M)+SUMIF(Расклады!AA:AA,B167&amp;"+"&amp;A167,Расклады!W:W)</f>
        <v>0</v>
      </c>
      <c r="D167" s="70">
        <f>COUNTIF(Расклады!X:AA,A167&amp;"+"&amp;B167)+COUNTIF(Расклады!X:AA,B167&amp;"+"&amp;A167)</f>
        <v>0</v>
      </c>
      <c r="E167" s="73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2">
        <f>SUMIF(Расклады!X:X,A167&amp;"+"&amp;B167,Расклады!Y:Y)+SUMIF(Расклады!X:X,B167&amp;"+"&amp;A167,Расклады!Z:Z)+SUMIF(Расклады!AA:AA,A167&amp;"+"&amp;B167,Расклады!AB:AB)+SUMIF(Расклады!AA:AA,B167&amp;"+"&amp;A167,Расклады!AC:AC)</f>
        <v>0</v>
      </c>
    </row>
    <row r="168" spans="1:6" ht="12.75">
      <c r="A168" s="61" t="str">
        <f t="shared" si="6"/>
        <v>---</v>
      </c>
      <c r="B168" s="74" t="str">
        <f t="shared" si="7"/>
        <v>---</v>
      </c>
      <c r="C168" s="45">
        <f>SUMIF(Расклады!X:X,A168&amp;"+"&amp;B168,Расклады!A:A)+SUMIF(Расклады!X:X,B168&amp;"+"&amp;A168,Расклады!K:K)+SUMIF(Расклады!AA:AA,A168&amp;"+"&amp;B168,Расклады!M:M)+SUMIF(Расклады!AA:AA,B168&amp;"+"&amp;A168,Расклады!W:W)</f>
        <v>0</v>
      </c>
      <c r="D168" s="70">
        <f>COUNTIF(Расклады!X:AA,A168&amp;"+"&amp;B168)+COUNTIF(Расклады!X:AA,B168&amp;"+"&amp;A168)</f>
        <v>0</v>
      </c>
      <c r="E168" s="73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2">
        <f>SUMIF(Расклады!X:X,A168&amp;"+"&amp;B168,Расклады!Y:Y)+SUMIF(Расклады!X:X,B168&amp;"+"&amp;A168,Расклады!Z:Z)+SUMIF(Расклады!AA:AA,A168&amp;"+"&amp;B168,Расклады!AB:AB)+SUMIF(Расклады!AA:AA,B168&amp;"+"&amp;A168,Расклады!AC:AC)</f>
        <v>0</v>
      </c>
    </row>
    <row r="169" spans="1:6" ht="12.75">
      <c r="A169" s="61" t="str">
        <f t="shared" si="6"/>
        <v>---</v>
      </c>
      <c r="B169" s="74" t="str">
        <f t="shared" si="7"/>
        <v>---</v>
      </c>
      <c r="C169" s="45">
        <f>SUMIF(Расклады!X:X,A169&amp;"+"&amp;B169,Расклады!A:A)+SUMIF(Расклады!X:X,B169&amp;"+"&amp;A169,Расклады!K:K)+SUMIF(Расклады!AA:AA,A169&amp;"+"&amp;B169,Расклады!M:M)+SUMIF(Расклады!AA:AA,B169&amp;"+"&amp;A169,Расклады!W:W)</f>
        <v>0</v>
      </c>
      <c r="D169" s="70">
        <f>COUNTIF(Расклады!X:AA,A169&amp;"+"&amp;B169)+COUNTIF(Расклады!X:AA,B169&amp;"+"&amp;A169)</f>
        <v>0</v>
      </c>
      <c r="E169" s="73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2">
        <f>SUMIF(Расклады!X:X,A169&amp;"+"&amp;B169,Расклады!Y:Y)+SUMIF(Расклады!X:X,B169&amp;"+"&amp;A169,Расклады!Z:Z)+SUMIF(Расклады!AA:AA,A169&amp;"+"&amp;B169,Расклады!AB:AB)+SUMIF(Расклады!AA:AA,B169&amp;"+"&amp;A169,Расклады!AC:AC)</f>
        <v>0</v>
      </c>
    </row>
    <row r="170" spans="1:6" ht="12.75">
      <c r="A170" s="61" t="str">
        <f t="shared" si="6"/>
        <v>---</v>
      </c>
      <c r="B170" s="74" t="str">
        <f t="shared" si="7"/>
        <v>---</v>
      </c>
      <c r="C170" s="45">
        <f>SUMIF(Расклады!X:X,A170&amp;"+"&amp;B170,Расклады!A:A)+SUMIF(Расклады!X:X,B170&amp;"+"&amp;A170,Расклады!K:K)+SUMIF(Расклады!AA:AA,A170&amp;"+"&amp;B170,Расклады!M:M)+SUMIF(Расклады!AA:AA,B170&amp;"+"&amp;A170,Расклады!W:W)</f>
        <v>0</v>
      </c>
      <c r="D170" s="70">
        <f>COUNTIF(Расклады!X:AA,A170&amp;"+"&amp;B170)+COUNTIF(Расклады!X:AA,B170&amp;"+"&amp;A170)</f>
        <v>0</v>
      </c>
      <c r="E170" s="73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2">
        <f>SUMIF(Расклады!X:X,A170&amp;"+"&amp;B170,Расклады!Y:Y)+SUMIF(Расклады!X:X,B170&amp;"+"&amp;A170,Расклады!Z:Z)+SUMIF(Расклады!AA:AA,A170&amp;"+"&amp;B170,Расклады!AB:AB)+SUMIF(Расклады!AA:AA,B170&amp;"+"&amp;A170,Расклады!AC:AC)</f>
        <v>0</v>
      </c>
    </row>
    <row r="171" spans="1:6" ht="12.75">
      <c r="A171" s="61" t="str">
        <f t="shared" si="6"/>
        <v>---</v>
      </c>
      <c r="B171" s="74" t="str">
        <f t="shared" si="7"/>
        <v>---</v>
      </c>
      <c r="C171" s="45">
        <f>SUMIF(Расклады!X:X,A171&amp;"+"&amp;B171,Расклады!A:A)+SUMIF(Расклады!X:X,B171&amp;"+"&amp;A171,Расклады!K:K)+SUMIF(Расклады!AA:AA,A171&amp;"+"&amp;B171,Расклады!M:M)+SUMIF(Расклады!AA:AA,B171&amp;"+"&amp;A171,Расклады!W:W)</f>
        <v>0</v>
      </c>
      <c r="D171" s="70">
        <f>COUNTIF(Расклады!X:AA,A171&amp;"+"&amp;B171)+COUNTIF(Расклады!X:AA,B171&amp;"+"&amp;A171)</f>
        <v>0</v>
      </c>
      <c r="E171" s="73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2">
        <f>SUMIF(Расклады!X:X,A171&amp;"+"&amp;B171,Расклады!Y:Y)+SUMIF(Расклады!X:X,B171&amp;"+"&amp;A171,Расклады!Z:Z)+SUMIF(Расклады!AA:AA,A171&amp;"+"&amp;B171,Расклады!AB:AB)+SUMIF(Расклады!AA:AA,B171&amp;"+"&amp;A171,Расклады!AC:AC)</f>
        <v>0</v>
      </c>
    </row>
    <row r="172" spans="1:6" ht="12.75">
      <c r="A172" s="61" t="str">
        <f t="shared" si="6"/>
        <v>---</v>
      </c>
      <c r="B172" s="74" t="str">
        <f t="shared" si="7"/>
        <v>---</v>
      </c>
      <c r="C172" s="45">
        <f>SUMIF(Расклады!X:X,A172&amp;"+"&amp;B172,Расклады!A:A)+SUMIF(Расклады!X:X,B172&amp;"+"&amp;A172,Расклады!K:K)+SUMIF(Расклады!AA:AA,A172&amp;"+"&amp;B172,Расклады!M:M)+SUMIF(Расклады!AA:AA,B172&amp;"+"&amp;A172,Расклады!W:W)</f>
        <v>0</v>
      </c>
      <c r="D172" s="70">
        <f>COUNTIF(Расклады!X:AA,A172&amp;"+"&amp;B172)+COUNTIF(Расклады!X:AA,B172&amp;"+"&amp;A172)</f>
        <v>0</v>
      </c>
      <c r="E172" s="73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2">
        <f>SUMIF(Расклады!X:X,A172&amp;"+"&amp;B172,Расклады!Y:Y)+SUMIF(Расклады!X:X,B172&amp;"+"&amp;A172,Расклады!Z:Z)+SUMIF(Расклады!AA:AA,A172&amp;"+"&amp;B172,Расклады!AB:AB)+SUMIF(Расклады!AA:AA,B172&amp;"+"&amp;A172,Расклады!AC:AC)</f>
        <v>0</v>
      </c>
    </row>
    <row r="173" spans="1:6" ht="12.75">
      <c r="A173" s="61" t="str">
        <f t="shared" si="6"/>
        <v>---</v>
      </c>
      <c r="B173" s="74" t="str">
        <f t="shared" si="7"/>
        <v>---</v>
      </c>
      <c r="C173" s="45">
        <f>SUMIF(Расклады!X:X,A173&amp;"+"&amp;B173,Расклады!A:A)+SUMIF(Расклады!X:X,B173&amp;"+"&amp;A173,Расклады!K:K)+SUMIF(Расклады!AA:AA,A173&amp;"+"&amp;B173,Расклады!M:M)+SUMIF(Расклады!AA:AA,B173&amp;"+"&amp;A173,Расклады!W:W)</f>
        <v>0</v>
      </c>
      <c r="D173" s="70">
        <f>COUNTIF(Расклады!X:AA,A173&amp;"+"&amp;B173)+COUNTIF(Расклады!X:AA,B173&amp;"+"&amp;A173)</f>
        <v>0</v>
      </c>
      <c r="E173" s="73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2">
        <f>SUMIF(Расклады!X:X,A173&amp;"+"&amp;B173,Расклады!Y:Y)+SUMIF(Расклады!X:X,B173&amp;"+"&amp;A173,Расклады!Z:Z)+SUMIF(Расклады!AA:AA,A173&amp;"+"&amp;B173,Расклады!AB:AB)+SUMIF(Расклады!AA:AA,B173&amp;"+"&amp;A173,Расклады!AC:AC)</f>
        <v>0</v>
      </c>
    </row>
    <row r="174" spans="1:6" ht="12.75">
      <c r="A174" s="61" t="str">
        <f t="shared" si="6"/>
        <v>---</v>
      </c>
      <c r="B174" s="74" t="str">
        <f t="shared" si="7"/>
        <v>---</v>
      </c>
      <c r="C174" s="45">
        <f>SUMIF(Расклады!X:X,A174&amp;"+"&amp;B174,Расклады!A:A)+SUMIF(Расклады!X:X,B174&amp;"+"&amp;A174,Расклады!K:K)+SUMIF(Расклады!AA:AA,A174&amp;"+"&amp;B174,Расклады!M:M)+SUMIF(Расклады!AA:AA,B174&amp;"+"&amp;A174,Расклады!W:W)</f>
        <v>0</v>
      </c>
      <c r="D174" s="70">
        <f>COUNTIF(Расклады!X:AA,A174&amp;"+"&amp;B174)+COUNTIF(Расклады!X:AA,B174&amp;"+"&amp;A174)</f>
        <v>0</v>
      </c>
      <c r="E174" s="73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2">
        <f>SUMIF(Расклады!X:X,A174&amp;"+"&amp;B174,Расклады!Y:Y)+SUMIF(Расклады!X:X,B174&amp;"+"&amp;A174,Расклады!Z:Z)+SUMIF(Расклады!AA:AA,A174&amp;"+"&amp;B174,Расклады!AB:AB)+SUMIF(Расклады!AA:AA,B174&amp;"+"&amp;A174,Расклады!AC:AC)</f>
        <v>0</v>
      </c>
    </row>
    <row r="175" spans="1:6" ht="12.75">
      <c r="A175" s="61" t="str">
        <f t="shared" si="6"/>
        <v>---</v>
      </c>
      <c r="B175" s="74" t="str">
        <f t="shared" si="7"/>
        <v>---</v>
      </c>
      <c r="C175" s="45">
        <f>SUMIF(Расклады!X:X,A175&amp;"+"&amp;B175,Расклады!A:A)+SUMIF(Расклады!X:X,B175&amp;"+"&amp;A175,Расклады!K:K)+SUMIF(Расклады!AA:AA,A175&amp;"+"&amp;B175,Расклады!M:M)+SUMIF(Расклады!AA:AA,B175&amp;"+"&amp;A175,Расклады!W:W)</f>
        <v>0</v>
      </c>
      <c r="D175" s="70">
        <f>COUNTIF(Расклады!X:AA,A175&amp;"+"&amp;B175)+COUNTIF(Расклады!X:AA,B175&amp;"+"&amp;A175)</f>
        <v>0</v>
      </c>
      <c r="E175" s="73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2">
        <f>SUMIF(Расклады!X:X,A175&amp;"+"&amp;B175,Расклады!Y:Y)+SUMIF(Расклады!X:X,B175&amp;"+"&amp;A175,Расклады!Z:Z)+SUMIF(Расклады!AA:AA,A175&amp;"+"&amp;B175,Расклады!AB:AB)+SUMIF(Расклады!AA:AA,B175&amp;"+"&amp;A175,Расклады!AC:AC)</f>
        <v>0</v>
      </c>
    </row>
    <row r="176" spans="1:6" ht="12.75">
      <c r="A176" s="61" t="str">
        <f t="shared" si="6"/>
        <v>---</v>
      </c>
      <c r="B176" s="74" t="str">
        <f t="shared" si="7"/>
        <v>---</v>
      </c>
      <c r="C176" s="45">
        <f>SUMIF(Расклады!X:X,A176&amp;"+"&amp;B176,Расклады!A:A)+SUMIF(Расклады!X:X,B176&amp;"+"&amp;A176,Расклады!K:K)+SUMIF(Расклады!AA:AA,A176&amp;"+"&amp;B176,Расклады!M:M)+SUMIF(Расклады!AA:AA,B176&amp;"+"&amp;A176,Расклады!W:W)</f>
        <v>0</v>
      </c>
      <c r="D176" s="70">
        <f>COUNTIF(Расклады!X:AA,A176&amp;"+"&amp;B176)+COUNTIF(Расклады!X:AA,B176&amp;"+"&amp;A176)</f>
        <v>0</v>
      </c>
      <c r="E176" s="73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2">
        <f>SUMIF(Расклады!X:X,A176&amp;"+"&amp;B176,Расклады!Y:Y)+SUMIF(Расклады!X:X,B176&amp;"+"&amp;A176,Расклады!Z:Z)+SUMIF(Расклады!AA:AA,A176&amp;"+"&amp;B176,Расклады!AB:AB)+SUMIF(Расклады!AA:AA,B176&amp;"+"&amp;A176,Расклады!AC:AC)</f>
        <v>0</v>
      </c>
    </row>
    <row r="177" spans="1:6" ht="12.75">
      <c r="A177" s="61" t="str">
        <f t="shared" si="6"/>
        <v>---</v>
      </c>
      <c r="B177" s="74" t="str">
        <f t="shared" si="7"/>
        <v>---</v>
      </c>
      <c r="C177" s="45">
        <f>SUMIF(Расклады!X:X,A177&amp;"+"&amp;B177,Расклады!A:A)+SUMIF(Расклады!X:X,B177&amp;"+"&amp;A177,Расклады!K:K)+SUMIF(Расклады!AA:AA,A177&amp;"+"&amp;B177,Расклады!M:M)+SUMIF(Расклады!AA:AA,B177&amp;"+"&amp;A177,Расклады!W:W)</f>
        <v>0</v>
      </c>
      <c r="D177" s="70">
        <f>COUNTIF(Расклады!X:AA,A177&amp;"+"&amp;B177)+COUNTIF(Расклады!X:AA,B177&amp;"+"&amp;A177)</f>
        <v>0</v>
      </c>
      <c r="E177" s="73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2">
        <f>SUMIF(Расклады!X:X,A177&amp;"+"&amp;B177,Расклады!Y:Y)+SUMIF(Расклады!X:X,B177&amp;"+"&amp;A177,Расклады!Z:Z)+SUMIF(Расклады!AA:AA,A177&amp;"+"&amp;B177,Расклады!AB:AB)+SUMIF(Расклады!AA:AA,B177&amp;"+"&amp;A177,Расклады!AC:AC)</f>
        <v>0</v>
      </c>
    </row>
    <row r="178" spans="1:6" ht="12.75">
      <c r="A178" s="61" t="str">
        <f t="shared" si="6"/>
        <v>---</v>
      </c>
      <c r="B178" s="74" t="str">
        <f t="shared" si="7"/>
        <v>---</v>
      </c>
      <c r="C178" s="45">
        <f>SUMIF(Расклады!X:X,A178&amp;"+"&amp;B178,Расклады!A:A)+SUMIF(Расклады!X:X,B178&amp;"+"&amp;A178,Расклады!K:K)+SUMIF(Расклады!AA:AA,A178&amp;"+"&amp;B178,Расклады!M:M)+SUMIF(Расклады!AA:AA,B178&amp;"+"&amp;A178,Расклады!W:W)</f>
        <v>0</v>
      </c>
      <c r="D178" s="70">
        <f>COUNTIF(Расклады!X:AA,A178&amp;"+"&amp;B178)+COUNTIF(Расклады!X:AA,B178&amp;"+"&amp;A178)</f>
        <v>0</v>
      </c>
      <c r="E178" s="73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2">
        <f>SUMIF(Расклады!X:X,A178&amp;"+"&amp;B178,Расклады!Y:Y)+SUMIF(Расклады!X:X,B178&amp;"+"&amp;A178,Расклады!Z:Z)+SUMIF(Расклады!AA:AA,A178&amp;"+"&amp;B178,Расклады!AB:AB)+SUMIF(Расклады!AA:AA,B178&amp;"+"&amp;A178,Расклады!AC:AC)</f>
        <v>0</v>
      </c>
    </row>
    <row r="179" spans="1:6" ht="12.75">
      <c r="A179" s="61" t="str">
        <f t="shared" si="6"/>
        <v>---</v>
      </c>
      <c r="B179" s="74" t="str">
        <f t="shared" si="7"/>
        <v>---</v>
      </c>
      <c r="C179" s="45">
        <f>SUMIF(Расклады!X:X,A179&amp;"+"&amp;B179,Расклады!A:A)+SUMIF(Расклады!X:X,B179&amp;"+"&amp;A179,Расклады!K:K)+SUMIF(Расклады!AA:AA,A179&amp;"+"&amp;B179,Расклады!M:M)+SUMIF(Расклады!AA:AA,B179&amp;"+"&amp;A179,Расклады!W:W)</f>
        <v>0</v>
      </c>
      <c r="D179" s="70">
        <f>COUNTIF(Расклады!X:AA,A179&amp;"+"&amp;B179)+COUNTIF(Расклады!X:AA,B179&amp;"+"&amp;A179)</f>
        <v>0</v>
      </c>
      <c r="E179" s="73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2">
        <f>SUMIF(Расклады!X:X,A179&amp;"+"&amp;B179,Расклады!Y:Y)+SUMIF(Расклады!X:X,B179&amp;"+"&amp;A179,Расклады!Z:Z)+SUMIF(Расклады!AA:AA,A179&amp;"+"&amp;B179,Расклады!AB:AB)+SUMIF(Расклады!AA:AA,B179&amp;"+"&amp;A179,Расклады!AC:AC)</f>
        <v>0</v>
      </c>
    </row>
    <row r="180" spans="1:6" ht="12.75">
      <c r="A180" s="61" t="str">
        <f t="shared" si="6"/>
        <v>---</v>
      </c>
      <c r="B180" s="74" t="str">
        <f t="shared" si="7"/>
        <v>---</v>
      </c>
      <c r="C180" s="45">
        <f>SUMIF(Расклады!X:X,A180&amp;"+"&amp;B180,Расклады!A:A)+SUMIF(Расклады!X:X,B180&amp;"+"&amp;A180,Расклады!K:K)+SUMIF(Расклады!AA:AA,A180&amp;"+"&amp;B180,Расклады!M:M)+SUMIF(Расклады!AA:AA,B180&amp;"+"&amp;A180,Расклады!W:W)</f>
        <v>0</v>
      </c>
      <c r="D180" s="70">
        <f>COUNTIF(Расклады!X:AA,A180&amp;"+"&amp;B180)+COUNTIF(Расклады!X:AA,B180&amp;"+"&amp;A180)</f>
        <v>0</v>
      </c>
      <c r="E180" s="73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2">
        <f>SUMIF(Расклады!X:X,A180&amp;"+"&amp;B180,Расклады!Y:Y)+SUMIF(Расклады!X:X,B180&amp;"+"&amp;A180,Расклады!Z:Z)+SUMIF(Расклады!AA:AA,A180&amp;"+"&amp;B180,Расклады!AB:AB)+SUMIF(Расклады!AA:AA,B180&amp;"+"&amp;A180,Расклады!AC:AC)</f>
        <v>0</v>
      </c>
    </row>
    <row r="181" spans="1:6" ht="12.75">
      <c r="A181" s="61" t="str">
        <f t="shared" si="6"/>
        <v>---</v>
      </c>
      <c r="B181" s="74" t="str">
        <f t="shared" si="7"/>
        <v>---</v>
      </c>
      <c r="C181" s="45">
        <f>SUMIF(Расклады!X:X,A181&amp;"+"&amp;B181,Расклады!A:A)+SUMIF(Расклады!X:X,B181&amp;"+"&amp;A181,Расклады!K:K)+SUMIF(Расклады!AA:AA,A181&amp;"+"&amp;B181,Расклады!M:M)+SUMIF(Расклады!AA:AA,B181&amp;"+"&amp;A181,Расклады!W:W)</f>
        <v>0</v>
      </c>
      <c r="D181" s="70">
        <f>COUNTIF(Расклады!X:AA,A181&amp;"+"&amp;B181)+COUNTIF(Расклады!X:AA,B181&amp;"+"&amp;A181)</f>
        <v>0</v>
      </c>
      <c r="E181" s="73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2">
        <f>SUMIF(Расклады!X:X,A181&amp;"+"&amp;B181,Расклады!Y:Y)+SUMIF(Расклады!X:X,B181&amp;"+"&amp;A181,Расклады!Z:Z)+SUMIF(Расклады!AA:AA,A181&amp;"+"&amp;B181,Расклады!AB:AB)+SUMIF(Расклады!AA:AA,B181&amp;"+"&amp;A181,Расклады!AC:AC)</f>
        <v>0</v>
      </c>
    </row>
    <row r="182" spans="1:6" ht="12.75">
      <c r="A182" s="61" t="str">
        <f t="shared" si="6"/>
        <v>---</v>
      </c>
      <c r="B182" s="74" t="str">
        <f t="shared" si="7"/>
        <v>---</v>
      </c>
      <c r="C182" s="45">
        <f>SUMIF(Расклады!X:X,A182&amp;"+"&amp;B182,Расклады!A:A)+SUMIF(Расклады!X:X,B182&amp;"+"&amp;A182,Расклады!K:K)+SUMIF(Расклады!AA:AA,A182&amp;"+"&amp;B182,Расклады!M:M)+SUMIF(Расклады!AA:AA,B182&amp;"+"&amp;A182,Расклады!W:W)</f>
        <v>0</v>
      </c>
      <c r="D182" s="70">
        <f>COUNTIF(Расклады!X:AA,A182&amp;"+"&amp;B182)+COUNTIF(Расклады!X:AA,B182&amp;"+"&amp;A182)</f>
        <v>0</v>
      </c>
      <c r="E182" s="73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2">
        <f>SUMIF(Расклады!X:X,A182&amp;"+"&amp;B182,Расклады!Y:Y)+SUMIF(Расклады!X:X,B182&amp;"+"&amp;A182,Расклады!Z:Z)+SUMIF(Расклады!AA:AA,A182&amp;"+"&amp;B182,Расклады!AB:AB)+SUMIF(Расклады!AA:AA,B182&amp;"+"&amp;A182,Расклады!AC:AC)</f>
        <v>0</v>
      </c>
    </row>
    <row r="183" spans="1:6" ht="12.75">
      <c r="A183" s="61" t="str">
        <f t="shared" si="6"/>
        <v>---</v>
      </c>
      <c r="B183" s="74" t="str">
        <f t="shared" si="7"/>
        <v>---</v>
      </c>
      <c r="C183" s="45">
        <f>SUMIF(Расклады!X:X,A183&amp;"+"&amp;B183,Расклады!A:A)+SUMIF(Расклады!X:X,B183&amp;"+"&amp;A183,Расклады!K:K)+SUMIF(Расклады!AA:AA,A183&amp;"+"&amp;B183,Расклады!M:M)+SUMIF(Расклады!AA:AA,B183&amp;"+"&amp;A183,Расклады!W:W)</f>
        <v>0</v>
      </c>
      <c r="D183" s="70">
        <f>COUNTIF(Расклады!X:AA,A183&amp;"+"&amp;B183)+COUNTIF(Расклады!X:AA,B183&amp;"+"&amp;A183)</f>
        <v>0</v>
      </c>
      <c r="E183" s="73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2">
        <f>SUMIF(Расклады!X:X,A183&amp;"+"&amp;B183,Расклады!Y:Y)+SUMIF(Расклады!X:X,B183&amp;"+"&amp;A183,Расклады!Z:Z)+SUMIF(Расклады!AA:AA,A183&amp;"+"&amp;B183,Расклады!AB:AB)+SUMIF(Расклады!AA:AA,B183&amp;"+"&amp;A183,Расклады!AC:AC)</f>
        <v>0</v>
      </c>
    </row>
    <row r="184" spans="1:6" ht="12.75">
      <c r="A184" s="61" t="str">
        <f t="shared" si="6"/>
        <v>---</v>
      </c>
      <c r="B184" s="74" t="str">
        <f t="shared" si="7"/>
        <v>---</v>
      </c>
      <c r="C184" s="45">
        <f>SUMIF(Расклады!X:X,A184&amp;"+"&amp;B184,Расклады!A:A)+SUMIF(Расклады!X:X,B184&amp;"+"&amp;A184,Расклады!K:K)+SUMIF(Расклады!AA:AA,A184&amp;"+"&amp;B184,Расклады!M:M)+SUMIF(Расклады!AA:AA,B184&amp;"+"&amp;A184,Расклады!W:W)</f>
        <v>0</v>
      </c>
      <c r="D184" s="70">
        <f>COUNTIF(Расклады!X:AA,A184&amp;"+"&amp;B184)+COUNTIF(Расклады!X:AA,B184&amp;"+"&amp;A184)</f>
        <v>0</v>
      </c>
      <c r="E184" s="73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2">
        <f>SUMIF(Расклады!X:X,A184&amp;"+"&amp;B184,Расклады!Y:Y)+SUMIF(Расклады!X:X,B184&amp;"+"&amp;A184,Расклады!Z:Z)+SUMIF(Расклады!AA:AA,A184&amp;"+"&amp;B184,Расклады!AB:AB)+SUMIF(Расклады!AA:AA,B184&amp;"+"&amp;A184,Расклады!AC:AC)</f>
        <v>0</v>
      </c>
    </row>
    <row r="185" spans="1:6" ht="12.75">
      <c r="A185" s="61" t="str">
        <f t="shared" si="6"/>
        <v>---</v>
      </c>
      <c r="B185" s="74" t="str">
        <f t="shared" si="7"/>
        <v>---</v>
      </c>
      <c r="C185" s="45">
        <f>SUMIF(Расклады!X:X,A185&amp;"+"&amp;B185,Расклады!A:A)+SUMIF(Расклады!X:X,B185&amp;"+"&amp;A185,Расклады!K:K)+SUMIF(Расклады!AA:AA,A185&amp;"+"&amp;B185,Расклады!M:M)+SUMIF(Расклады!AA:AA,B185&amp;"+"&amp;A185,Расклады!W:W)</f>
        <v>0</v>
      </c>
      <c r="D185" s="70">
        <f>COUNTIF(Расклады!X:AA,A185&amp;"+"&amp;B185)+COUNTIF(Расклады!X:AA,B185&amp;"+"&amp;A185)</f>
        <v>0</v>
      </c>
      <c r="E185" s="73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2">
        <f>SUMIF(Расклады!X:X,A185&amp;"+"&amp;B185,Расклады!Y:Y)+SUMIF(Расклады!X:X,B185&amp;"+"&amp;A185,Расклады!Z:Z)+SUMIF(Расклады!AA:AA,A185&amp;"+"&amp;B185,Расклады!AB:AB)+SUMIF(Расклады!AA:AA,B185&amp;"+"&amp;A185,Расклады!AC:AC)</f>
        <v>0</v>
      </c>
    </row>
    <row r="186" spans="1:6" ht="12.75">
      <c r="A186" s="61" t="str">
        <f t="shared" si="6"/>
        <v>---</v>
      </c>
      <c r="B186" s="74" t="str">
        <f t="shared" si="7"/>
        <v>---</v>
      </c>
      <c r="C186" s="45">
        <f>SUMIF(Расклады!X:X,A186&amp;"+"&amp;B186,Расклады!A:A)+SUMIF(Расклады!X:X,B186&amp;"+"&amp;A186,Расклады!K:K)+SUMIF(Расклады!AA:AA,A186&amp;"+"&amp;B186,Расклады!M:M)+SUMIF(Расклады!AA:AA,B186&amp;"+"&amp;A186,Расклады!W:W)</f>
        <v>0</v>
      </c>
      <c r="D186" s="70">
        <f>COUNTIF(Расклады!X:AA,A186&amp;"+"&amp;B186)+COUNTIF(Расклады!X:AA,B186&amp;"+"&amp;A186)</f>
        <v>0</v>
      </c>
      <c r="E186" s="73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2">
        <f>SUMIF(Расклады!X:X,A186&amp;"+"&amp;B186,Расклады!Y:Y)+SUMIF(Расклады!X:X,B186&amp;"+"&amp;A186,Расклады!Z:Z)+SUMIF(Расклады!AA:AA,A186&amp;"+"&amp;B186,Расклады!AB:AB)+SUMIF(Расклады!AA:AA,B186&amp;"+"&amp;A186,Расклады!AC:AC)</f>
        <v>0</v>
      </c>
    </row>
    <row r="187" spans="1:6" ht="12.75">
      <c r="A187" s="61" t="str">
        <f t="shared" si="6"/>
        <v>---</v>
      </c>
      <c r="B187" s="74" t="str">
        <f t="shared" si="7"/>
        <v>---</v>
      </c>
      <c r="C187" s="45">
        <f>SUMIF(Расклады!X:X,A187&amp;"+"&amp;B187,Расклады!A:A)+SUMIF(Расклады!X:X,B187&amp;"+"&amp;A187,Расклады!K:K)+SUMIF(Расклады!AA:AA,A187&amp;"+"&amp;B187,Расклады!M:M)+SUMIF(Расклады!AA:AA,B187&amp;"+"&amp;A187,Расклады!W:W)</f>
        <v>0</v>
      </c>
      <c r="D187" s="70">
        <f>COUNTIF(Расклады!X:AA,A187&amp;"+"&amp;B187)+COUNTIF(Расклады!X:AA,B187&amp;"+"&amp;A187)</f>
        <v>0</v>
      </c>
      <c r="E187" s="73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2">
        <f>SUMIF(Расклады!X:X,A187&amp;"+"&amp;B187,Расклады!Y:Y)+SUMIF(Расклады!X:X,B187&amp;"+"&amp;A187,Расклады!Z:Z)+SUMIF(Расклады!AA:AA,A187&amp;"+"&amp;B187,Расклады!AB:AB)+SUMIF(Расклады!AA:AA,B187&amp;"+"&amp;A187,Расклады!AC:AC)</f>
        <v>0</v>
      </c>
    </row>
    <row r="188" spans="1:6" ht="12.75">
      <c r="A188" s="61" t="str">
        <f t="shared" si="6"/>
        <v>---</v>
      </c>
      <c r="B188" s="74" t="str">
        <f t="shared" si="7"/>
        <v>---</v>
      </c>
      <c r="C188" s="45">
        <f>SUMIF(Расклады!X:X,A188&amp;"+"&amp;B188,Расклады!A:A)+SUMIF(Расклады!X:X,B188&amp;"+"&amp;A188,Расклады!K:K)+SUMIF(Расклады!AA:AA,A188&amp;"+"&amp;B188,Расклады!M:M)+SUMIF(Расклады!AA:AA,B188&amp;"+"&amp;A188,Расклады!W:W)</f>
        <v>0</v>
      </c>
      <c r="D188" s="70">
        <f>COUNTIF(Расклады!X:AA,A188&amp;"+"&amp;B188)+COUNTIF(Расклады!X:AA,B188&amp;"+"&amp;A188)</f>
        <v>0</v>
      </c>
      <c r="E188" s="73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2">
        <f>SUMIF(Расклады!X:X,A188&amp;"+"&amp;B188,Расклады!Y:Y)+SUMIF(Расклады!X:X,B188&amp;"+"&amp;A188,Расклады!Z:Z)+SUMIF(Расклады!AA:AA,A188&amp;"+"&amp;B188,Расклады!AB:AB)+SUMIF(Расклады!AA:AA,B188&amp;"+"&amp;A188,Расклады!AC:AC)</f>
        <v>0</v>
      </c>
    </row>
    <row r="189" spans="1:6" ht="12.75">
      <c r="A189" s="61" t="str">
        <f t="shared" si="6"/>
        <v>---</v>
      </c>
      <c r="B189" s="74" t="str">
        <f t="shared" si="7"/>
        <v>---</v>
      </c>
      <c r="C189" s="45">
        <f>SUMIF(Расклады!X:X,A189&amp;"+"&amp;B189,Расклады!A:A)+SUMIF(Расклады!X:X,B189&amp;"+"&amp;A189,Расклады!K:K)+SUMIF(Расклады!AA:AA,A189&amp;"+"&amp;B189,Расклады!M:M)+SUMIF(Расклады!AA:AA,B189&amp;"+"&amp;A189,Расклады!W:W)</f>
        <v>0</v>
      </c>
      <c r="D189" s="70">
        <f>COUNTIF(Расклады!X:AA,A189&amp;"+"&amp;B189)+COUNTIF(Расклады!X:AA,B189&amp;"+"&amp;A189)</f>
        <v>0</v>
      </c>
      <c r="E189" s="73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2">
        <f>SUMIF(Расклады!X:X,A189&amp;"+"&amp;B189,Расклады!Y:Y)+SUMIF(Расклады!X:X,B189&amp;"+"&amp;A189,Расклады!Z:Z)+SUMIF(Расклады!AA:AA,A189&amp;"+"&amp;B189,Расклады!AB:AB)+SUMIF(Расклады!AA:AA,B189&amp;"+"&amp;A189,Расклады!AC:AC)</f>
        <v>0</v>
      </c>
    </row>
    <row r="190" spans="1:6" ht="12.75">
      <c r="A190" s="61" t="str">
        <f t="shared" si="6"/>
        <v>---</v>
      </c>
      <c r="B190" s="74" t="str">
        <f t="shared" si="7"/>
        <v>---</v>
      </c>
      <c r="C190" s="45">
        <f>SUMIF(Расклады!X:X,A190&amp;"+"&amp;B190,Расклады!A:A)+SUMIF(Расклады!X:X,B190&amp;"+"&amp;A190,Расклады!K:K)+SUMIF(Расклады!AA:AA,A190&amp;"+"&amp;B190,Расклады!M:M)+SUMIF(Расклады!AA:AA,B190&amp;"+"&amp;A190,Расклады!W:W)</f>
        <v>0</v>
      </c>
      <c r="D190" s="70">
        <f>COUNTIF(Расклады!X:AA,A190&amp;"+"&amp;B190)+COUNTIF(Расклады!X:AA,B190&amp;"+"&amp;A190)</f>
        <v>0</v>
      </c>
      <c r="E190" s="73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2">
        <f>SUMIF(Расклады!X:X,A190&amp;"+"&amp;B190,Расклады!Y:Y)+SUMIF(Расклады!X:X,B190&amp;"+"&amp;A190,Расклады!Z:Z)+SUMIF(Расклады!AA:AA,A190&amp;"+"&amp;B190,Расклады!AB:AB)+SUMIF(Расклады!AA:AA,B190&amp;"+"&amp;A190,Расклады!AC:AC)</f>
        <v>0</v>
      </c>
    </row>
    <row r="191" spans="1:6" ht="12.75">
      <c r="A191" s="61" t="str">
        <f t="shared" si="6"/>
        <v>---</v>
      </c>
      <c r="B191" s="74" t="str">
        <f t="shared" si="7"/>
        <v>---</v>
      </c>
      <c r="C191" s="45">
        <f>SUMIF(Расклады!X:X,A191&amp;"+"&amp;B191,Расклады!A:A)+SUMIF(Расклады!X:X,B191&amp;"+"&amp;A191,Расклады!K:K)+SUMIF(Расклады!AA:AA,A191&amp;"+"&amp;B191,Расклады!M:M)+SUMIF(Расклады!AA:AA,B191&amp;"+"&amp;A191,Расклады!W:W)</f>
        <v>0</v>
      </c>
      <c r="D191" s="70">
        <f>COUNTIF(Расклады!X:AA,A191&amp;"+"&amp;B191)+COUNTIF(Расклады!X:AA,B191&amp;"+"&amp;A191)</f>
        <v>0</v>
      </c>
      <c r="E191" s="73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2">
        <f>SUMIF(Расклады!X:X,A191&amp;"+"&amp;B191,Расклады!Y:Y)+SUMIF(Расклады!X:X,B191&amp;"+"&amp;A191,Расклады!Z:Z)+SUMIF(Расклады!AA:AA,A191&amp;"+"&amp;B191,Расклады!AB:AB)+SUMIF(Расклады!AA:AA,B191&amp;"+"&amp;A191,Расклады!AC:AC)</f>
        <v>0</v>
      </c>
    </row>
    <row r="192" spans="1:6" ht="12.75">
      <c r="A192" s="61" t="str">
        <f t="shared" si="6"/>
        <v>---</v>
      </c>
      <c r="B192" s="74" t="str">
        <f t="shared" si="7"/>
        <v>---</v>
      </c>
      <c r="C192" s="45">
        <f>SUMIF(Расклады!X:X,A192&amp;"+"&amp;B192,Расклады!A:A)+SUMIF(Расклады!X:X,B192&amp;"+"&amp;A192,Расклады!K:K)+SUMIF(Расклады!AA:AA,A192&amp;"+"&amp;B192,Расклады!M:M)+SUMIF(Расклады!AA:AA,B192&amp;"+"&amp;A192,Расклады!W:W)</f>
        <v>0</v>
      </c>
      <c r="D192" s="70">
        <f>COUNTIF(Расклады!X:AA,A192&amp;"+"&amp;B192)+COUNTIF(Расклады!X:AA,B192&amp;"+"&amp;A192)</f>
        <v>0</v>
      </c>
      <c r="E192" s="73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2">
        <f>SUMIF(Расклады!X:X,A192&amp;"+"&amp;B192,Расклады!Y:Y)+SUMIF(Расклады!X:X,B192&amp;"+"&amp;A192,Расклады!Z:Z)+SUMIF(Расклады!AA:AA,A192&amp;"+"&amp;B192,Расклады!AB:AB)+SUMIF(Расклады!AA:AA,B192&amp;"+"&amp;A192,Расклады!AC:AC)</f>
        <v>0</v>
      </c>
    </row>
    <row r="193" spans="1:6" ht="12.75">
      <c r="A193" s="61" t="str">
        <f t="shared" si="6"/>
        <v>---</v>
      </c>
      <c r="B193" s="74" t="str">
        <f t="shared" si="7"/>
        <v>---</v>
      </c>
      <c r="C193" s="45">
        <f>SUMIF(Расклады!X:X,A193&amp;"+"&amp;B193,Расклады!A:A)+SUMIF(Расклады!X:X,B193&amp;"+"&amp;A193,Расклады!K:K)+SUMIF(Расклады!AA:AA,A193&amp;"+"&amp;B193,Расклады!M:M)+SUMIF(Расклады!AA:AA,B193&amp;"+"&amp;A193,Расклады!W:W)</f>
        <v>0</v>
      </c>
      <c r="D193" s="70">
        <f>COUNTIF(Расклады!X:AA,A193&amp;"+"&amp;B193)+COUNTIF(Расклады!X:AA,B193&amp;"+"&amp;A193)</f>
        <v>0</v>
      </c>
      <c r="E193" s="73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2">
        <f>SUMIF(Расклады!X:X,A193&amp;"+"&amp;B193,Расклады!Y:Y)+SUMIF(Расклады!X:X,B193&amp;"+"&amp;A193,Расклады!Z:Z)+SUMIF(Расклады!AA:AA,A193&amp;"+"&amp;B193,Расклады!AB:AB)+SUMIF(Расклады!AA:AA,B193&amp;"+"&amp;A193,Расклады!AC:AC)</f>
        <v>0</v>
      </c>
    </row>
    <row r="194" spans="1:6" ht="12.75">
      <c r="A194" s="61" t="str">
        <f t="shared" si="6"/>
        <v>---</v>
      </c>
      <c r="B194" s="74" t="str">
        <f t="shared" si="7"/>
        <v>---</v>
      </c>
      <c r="C194" s="45">
        <f>SUMIF(Расклады!X:X,A194&amp;"+"&amp;B194,Расклады!A:A)+SUMIF(Расклады!X:X,B194&amp;"+"&amp;A194,Расклады!K:K)+SUMIF(Расклады!AA:AA,A194&amp;"+"&amp;B194,Расклады!M:M)+SUMIF(Расклады!AA:AA,B194&amp;"+"&amp;A194,Расклады!W:W)</f>
        <v>0</v>
      </c>
      <c r="D194" s="70">
        <f>COUNTIF(Расклады!X:AA,A194&amp;"+"&amp;B194)+COUNTIF(Расклады!X:AA,B194&amp;"+"&amp;A194)</f>
        <v>0</v>
      </c>
      <c r="E194" s="73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2">
        <f>SUMIF(Расклады!X:X,A194&amp;"+"&amp;B194,Расклады!Y:Y)+SUMIF(Расклады!X:X,B194&amp;"+"&amp;A194,Расклады!Z:Z)+SUMIF(Расклады!AA:AA,A194&amp;"+"&amp;B194,Расклады!AB:AB)+SUMIF(Расклады!AA:AA,B194&amp;"+"&amp;A194,Расклады!AC:AC)</f>
        <v>0</v>
      </c>
    </row>
    <row r="195" spans="1:6" ht="12.75">
      <c r="A195" s="61" t="str">
        <f t="shared" si="6"/>
        <v>---</v>
      </c>
      <c r="B195" s="74" t="str">
        <f t="shared" si="7"/>
        <v>---</v>
      </c>
      <c r="C195" s="45">
        <f>SUMIF(Расклады!X:X,A195&amp;"+"&amp;B195,Расклады!A:A)+SUMIF(Расклады!X:X,B195&amp;"+"&amp;A195,Расклады!K:K)+SUMIF(Расклады!AA:AA,A195&amp;"+"&amp;B195,Расклады!M:M)+SUMIF(Расклады!AA:AA,B195&amp;"+"&amp;A195,Расклады!W:W)</f>
        <v>0</v>
      </c>
      <c r="D195" s="70">
        <f>COUNTIF(Расклады!X:AA,A195&amp;"+"&amp;B195)+COUNTIF(Расклады!X:AA,B195&amp;"+"&amp;A195)</f>
        <v>0</v>
      </c>
      <c r="E195" s="73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2">
        <f>SUMIF(Расклады!X:X,A195&amp;"+"&amp;B195,Расклады!Y:Y)+SUMIF(Расклады!X:X,B195&amp;"+"&amp;A195,Расклады!Z:Z)+SUMIF(Расклады!AA:AA,A195&amp;"+"&amp;B195,Расклады!AB:AB)+SUMIF(Расклады!AA:AA,B195&amp;"+"&amp;A195,Расклады!AC:AC)</f>
        <v>0</v>
      </c>
    </row>
    <row r="196" spans="1:6" ht="12.75">
      <c r="A196" s="61" t="str">
        <f t="shared" si="6"/>
        <v>---</v>
      </c>
      <c r="B196" s="74" t="str">
        <f t="shared" si="7"/>
        <v>---</v>
      </c>
      <c r="C196" s="45">
        <f>SUMIF(Расклады!X:X,A196&amp;"+"&amp;B196,Расклады!A:A)+SUMIF(Расклады!X:X,B196&amp;"+"&amp;A196,Расклады!K:K)+SUMIF(Расклады!AA:AA,A196&amp;"+"&amp;B196,Расклады!M:M)+SUMIF(Расклады!AA:AA,B196&amp;"+"&amp;A196,Расклады!W:W)</f>
        <v>0</v>
      </c>
      <c r="D196" s="70">
        <f>COUNTIF(Расклады!X:AA,A196&amp;"+"&amp;B196)+COUNTIF(Расклады!X:AA,B196&amp;"+"&amp;A196)</f>
        <v>0</v>
      </c>
      <c r="E196" s="73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2">
        <f>SUMIF(Расклады!X:X,A196&amp;"+"&amp;B196,Расклады!Y:Y)+SUMIF(Расклады!X:X,B196&amp;"+"&amp;A196,Расклады!Z:Z)+SUMIF(Расклады!AA:AA,A196&amp;"+"&amp;B196,Расклады!AB:AB)+SUMIF(Расклады!AA:AA,B196&amp;"+"&amp;A196,Расклады!AC:AC)</f>
        <v>0</v>
      </c>
    </row>
    <row r="197" spans="1:6" ht="12.75">
      <c r="A197" s="61" t="str">
        <f t="shared" si="6"/>
        <v>---</v>
      </c>
      <c r="B197" s="74" t="str">
        <f t="shared" si="7"/>
        <v>---</v>
      </c>
      <c r="C197" s="45">
        <f>SUMIF(Расклады!X:X,A197&amp;"+"&amp;B197,Расклады!A:A)+SUMIF(Расклады!X:X,B197&amp;"+"&amp;A197,Расклады!K:K)+SUMIF(Расклады!AA:AA,A197&amp;"+"&amp;B197,Расклады!M:M)+SUMIF(Расклады!AA:AA,B197&amp;"+"&amp;A197,Расклады!W:W)</f>
        <v>0</v>
      </c>
      <c r="D197" s="70">
        <f>COUNTIF(Расклады!X:AA,A197&amp;"+"&amp;B197)+COUNTIF(Расклады!X:AA,B197&amp;"+"&amp;A197)</f>
        <v>0</v>
      </c>
      <c r="E197" s="73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2">
        <f>SUMIF(Расклады!X:X,A197&amp;"+"&amp;B197,Расклады!Y:Y)+SUMIF(Расклады!X:X,B197&amp;"+"&amp;A197,Расклады!Z:Z)+SUMIF(Расклады!AA:AA,A197&amp;"+"&amp;B197,Расклады!AB:AB)+SUMIF(Расклады!AA:AA,B197&amp;"+"&amp;A197,Расклады!AC:AC)</f>
        <v>0</v>
      </c>
    </row>
    <row r="198" spans="1:6" ht="12.75">
      <c r="A198" s="61" t="str">
        <f t="shared" si="6"/>
        <v>---</v>
      </c>
      <c r="B198" s="74" t="str">
        <f t="shared" si="7"/>
        <v>---</v>
      </c>
      <c r="C198" s="45">
        <f>SUMIF(Расклады!X:X,A198&amp;"+"&amp;B198,Расклады!A:A)+SUMIF(Расклады!X:X,B198&amp;"+"&amp;A198,Расклады!K:K)+SUMIF(Расклады!AA:AA,A198&amp;"+"&amp;B198,Расклады!M:M)+SUMIF(Расклады!AA:AA,B198&amp;"+"&amp;A198,Расклады!W:W)</f>
        <v>0</v>
      </c>
      <c r="D198" s="70">
        <f>COUNTIF(Расклады!X:AA,A198&amp;"+"&amp;B198)+COUNTIF(Расклады!X:AA,B198&amp;"+"&amp;A198)</f>
        <v>0</v>
      </c>
      <c r="E198" s="73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2">
        <f>SUMIF(Расклады!X:X,A198&amp;"+"&amp;B198,Расклады!Y:Y)+SUMIF(Расклады!X:X,B198&amp;"+"&amp;A198,Расклады!Z:Z)+SUMIF(Расклады!AA:AA,A198&amp;"+"&amp;B198,Расклады!AB:AB)+SUMIF(Расклады!AA:AA,B198&amp;"+"&amp;A198,Расклады!AC:AC)</f>
        <v>0</v>
      </c>
    </row>
    <row r="199" spans="1:6" ht="12.75">
      <c r="A199" s="61" t="str">
        <f t="shared" si="6"/>
        <v>---</v>
      </c>
      <c r="B199" s="74" t="str">
        <f t="shared" si="7"/>
        <v>---</v>
      </c>
      <c r="C199" s="45">
        <f>SUMIF(Расклады!X:X,A199&amp;"+"&amp;B199,Расклады!A:A)+SUMIF(Расклады!X:X,B199&amp;"+"&amp;A199,Расклады!K:K)+SUMIF(Расклады!AA:AA,A199&amp;"+"&amp;B199,Расклады!M:M)+SUMIF(Расклады!AA:AA,B199&amp;"+"&amp;A199,Расклады!W:W)</f>
        <v>0</v>
      </c>
      <c r="D199" s="70">
        <f>COUNTIF(Расклады!X:AA,A199&amp;"+"&amp;B199)+COUNTIF(Расклады!X:AA,B199&amp;"+"&amp;A199)</f>
        <v>0</v>
      </c>
      <c r="E199" s="73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2">
        <f>SUMIF(Расклады!X:X,A199&amp;"+"&amp;B199,Расклады!Y:Y)+SUMIF(Расклады!X:X,B199&amp;"+"&amp;A199,Расклады!Z:Z)+SUMIF(Расклады!AA:AA,A199&amp;"+"&amp;B199,Расклады!AB:AB)+SUMIF(Расклады!AA:AA,B199&amp;"+"&amp;A199,Расклады!AC:AC)</f>
        <v>0</v>
      </c>
    </row>
    <row r="200" spans="1:6" ht="12.75">
      <c r="A200" s="61" t="str">
        <f t="shared" si="6"/>
        <v>---</v>
      </c>
      <c r="B200" s="74" t="str">
        <f t="shared" si="7"/>
        <v>---</v>
      </c>
      <c r="C200" s="45">
        <f>SUMIF(Расклады!X:X,A200&amp;"+"&amp;B200,Расклады!A:A)+SUMIF(Расклады!X:X,B200&amp;"+"&amp;A200,Расклады!K:K)+SUMIF(Расклады!AA:AA,A200&amp;"+"&amp;B200,Расклады!M:M)+SUMIF(Расклады!AA:AA,B200&amp;"+"&amp;A200,Расклады!W:W)</f>
        <v>0</v>
      </c>
      <c r="D200" s="70">
        <f>COUNTIF(Расклады!X:AA,A200&amp;"+"&amp;B200)+COUNTIF(Расклады!X:AA,B200&amp;"+"&amp;A200)</f>
        <v>0</v>
      </c>
      <c r="E200" s="73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2">
        <f>SUMIF(Расклады!X:X,A200&amp;"+"&amp;B200,Расклады!Y:Y)+SUMIF(Расклады!X:X,B200&amp;"+"&amp;A200,Расклады!Z:Z)+SUMIF(Расклады!AA:AA,A200&amp;"+"&amp;B200,Расклады!AB:AB)+SUMIF(Расклады!AA:AA,B200&amp;"+"&amp;A200,Расклады!AC:AC)</f>
        <v>0</v>
      </c>
    </row>
    <row r="201" spans="1:6" ht="12.75">
      <c r="A201" s="61" t="str">
        <f t="shared" si="6"/>
        <v>---</v>
      </c>
      <c r="B201" s="74" t="str">
        <f t="shared" si="7"/>
        <v>---</v>
      </c>
      <c r="C201" s="45">
        <f>SUMIF(Расклады!X:X,A201&amp;"+"&amp;B201,Расклады!A:A)+SUMIF(Расклады!X:X,B201&amp;"+"&amp;A201,Расклады!K:K)+SUMIF(Расклады!AA:AA,A201&amp;"+"&amp;B201,Расклады!M:M)+SUMIF(Расклады!AA:AA,B201&amp;"+"&amp;A201,Расклады!W:W)</f>
        <v>0</v>
      </c>
      <c r="D201" s="70">
        <f>COUNTIF(Расклады!X:AA,A201&amp;"+"&amp;B201)+COUNTIF(Расклады!X:AA,B201&amp;"+"&amp;A201)</f>
        <v>0</v>
      </c>
      <c r="E201" s="73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2">
        <f>SUMIF(Расклады!X:X,A201&amp;"+"&amp;B201,Расклады!Y:Y)+SUMIF(Расклады!X:X,B201&amp;"+"&amp;A201,Расклады!Z:Z)+SUMIF(Расклады!AA:AA,A201&amp;"+"&amp;B201,Расклады!AB:AB)+SUMIF(Расклады!AA:AA,B201&amp;"+"&amp;A201,Расклады!AC:AC)</f>
        <v>0</v>
      </c>
    </row>
    <row r="202" spans="1:6" ht="12.75">
      <c r="A202" s="61" t="str">
        <f t="shared" si="6"/>
        <v>---</v>
      </c>
      <c r="B202" s="74" t="str">
        <f t="shared" si="7"/>
        <v>---</v>
      </c>
      <c r="C202" s="45">
        <f>SUMIF(Расклады!X:X,A202&amp;"+"&amp;B202,Расклады!A:A)+SUMIF(Расклады!X:X,B202&amp;"+"&amp;A202,Расклады!K:K)+SUMIF(Расклады!AA:AA,A202&amp;"+"&amp;B202,Расклады!M:M)+SUMIF(Расклады!AA:AA,B202&amp;"+"&amp;A202,Расклады!W:W)</f>
        <v>0</v>
      </c>
      <c r="D202" s="70">
        <f>COUNTIF(Расклады!X:AA,A202&amp;"+"&amp;B202)+COUNTIF(Расклады!X:AA,B202&amp;"+"&amp;A202)</f>
        <v>0</v>
      </c>
      <c r="E202" s="73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2">
        <f>SUMIF(Расклады!X:X,A202&amp;"+"&amp;B202,Расклады!Y:Y)+SUMIF(Расклады!X:X,B202&amp;"+"&amp;A202,Расклады!Z:Z)+SUMIF(Расклады!AA:AA,A202&amp;"+"&amp;B202,Расклады!AB:AB)+SUMIF(Расклады!AA:AA,B202&amp;"+"&amp;A202,Расклады!AC:AC)</f>
        <v>0</v>
      </c>
    </row>
    <row r="203" spans="1:6" ht="12.75">
      <c r="A203" s="61" t="str">
        <f t="shared" si="6"/>
        <v>---</v>
      </c>
      <c r="B203" s="74" t="str">
        <f t="shared" si="7"/>
        <v>---</v>
      </c>
      <c r="C203" s="45">
        <f>SUMIF(Расклады!X:X,A203&amp;"+"&amp;B203,Расклады!A:A)+SUMIF(Расклады!X:X,B203&amp;"+"&amp;A203,Расклады!K:K)+SUMIF(Расклады!AA:AA,A203&amp;"+"&amp;B203,Расклады!M:M)+SUMIF(Расклады!AA:AA,B203&amp;"+"&amp;A203,Расклады!W:W)</f>
        <v>0</v>
      </c>
      <c r="D203" s="70">
        <f>COUNTIF(Расклады!X:AA,A203&amp;"+"&amp;B203)+COUNTIF(Расклады!X:AA,B203&amp;"+"&amp;A203)</f>
        <v>0</v>
      </c>
      <c r="E203" s="73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2">
        <f>SUMIF(Расклады!X:X,A203&amp;"+"&amp;B203,Расклады!Y:Y)+SUMIF(Расклады!X:X,B203&amp;"+"&amp;A203,Расклады!Z:Z)+SUMIF(Расклады!AA:AA,A203&amp;"+"&amp;B203,Расклады!AB:AB)+SUMIF(Расклады!AA:AA,B203&amp;"+"&amp;A203,Расклады!AC:AC)</f>
        <v>0</v>
      </c>
    </row>
    <row r="204" spans="1:6" ht="12.75">
      <c r="A204" s="61" t="str">
        <f t="shared" si="6"/>
        <v>---</v>
      </c>
      <c r="B204" s="74" t="str">
        <f t="shared" si="7"/>
        <v>---</v>
      </c>
      <c r="C204" s="45">
        <f>SUMIF(Расклады!X:X,A204&amp;"+"&amp;B204,Расклады!A:A)+SUMIF(Расклады!X:X,B204&amp;"+"&amp;A204,Расклады!K:K)+SUMIF(Расклады!AA:AA,A204&amp;"+"&amp;B204,Расклады!M:M)+SUMIF(Расклады!AA:AA,B204&amp;"+"&amp;A204,Расклады!W:W)</f>
        <v>0</v>
      </c>
      <c r="D204" s="70">
        <f>COUNTIF(Расклады!X:AA,A204&amp;"+"&amp;B204)+COUNTIF(Расклады!X:AA,B204&amp;"+"&amp;A204)</f>
        <v>0</v>
      </c>
      <c r="E204" s="73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2">
        <f>SUMIF(Расклады!X:X,A204&amp;"+"&amp;B204,Расклады!Y:Y)+SUMIF(Расклады!X:X,B204&amp;"+"&amp;A204,Расклады!Z:Z)+SUMIF(Расклады!AA:AA,A204&amp;"+"&amp;B204,Расклады!AB:AB)+SUMIF(Расклады!AA:AA,B204&amp;"+"&amp;A204,Расклады!AC:AC)</f>
        <v>0</v>
      </c>
    </row>
    <row r="205" spans="1:6" ht="12.75">
      <c r="A205" s="61" t="str">
        <f t="shared" si="6"/>
        <v>---</v>
      </c>
      <c r="B205" s="74" t="str">
        <f t="shared" si="7"/>
        <v>---</v>
      </c>
      <c r="C205" s="45">
        <f>SUMIF(Расклады!X:X,A205&amp;"+"&amp;B205,Расклады!A:A)+SUMIF(Расклады!X:X,B205&amp;"+"&amp;A205,Расклады!K:K)+SUMIF(Расклады!AA:AA,A205&amp;"+"&amp;B205,Расклады!M:M)+SUMIF(Расклады!AA:AA,B205&amp;"+"&amp;A205,Расклады!W:W)</f>
        <v>0</v>
      </c>
      <c r="D205" s="70">
        <f>COUNTIF(Расклады!X:AA,A205&amp;"+"&amp;B205)+COUNTIF(Расклады!X:AA,B205&amp;"+"&amp;A205)</f>
        <v>0</v>
      </c>
      <c r="E205" s="73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2">
        <f>SUMIF(Расклады!X:X,A205&amp;"+"&amp;B205,Расклады!Y:Y)+SUMIF(Расклады!X:X,B205&amp;"+"&amp;A205,Расклады!Z:Z)+SUMIF(Расклады!AA:AA,A205&amp;"+"&amp;B205,Расклады!AB:AB)+SUMIF(Расклады!AA:AA,B205&amp;"+"&amp;A205,Расклады!AC:AC)</f>
        <v>0</v>
      </c>
    </row>
    <row r="206" spans="1:6" ht="12.75">
      <c r="A206" s="61" t="str">
        <f t="shared" si="6"/>
        <v>---</v>
      </c>
      <c r="B206" s="74" t="str">
        <f t="shared" si="7"/>
        <v>---</v>
      </c>
      <c r="C206" s="45">
        <f>SUMIF(Расклады!X:X,A206&amp;"+"&amp;B206,Расклады!A:A)+SUMIF(Расклады!X:X,B206&amp;"+"&amp;A206,Расклады!K:K)+SUMIF(Расклады!AA:AA,A206&amp;"+"&amp;B206,Расклады!M:M)+SUMIF(Расклады!AA:AA,B206&amp;"+"&amp;A206,Расклады!W:W)</f>
        <v>0</v>
      </c>
      <c r="D206" s="70">
        <f>COUNTIF(Расклады!X:AA,A206&amp;"+"&amp;B206)+COUNTIF(Расклады!X:AA,B206&amp;"+"&amp;A206)</f>
        <v>0</v>
      </c>
      <c r="E206" s="73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2">
        <f>SUMIF(Расклады!X:X,A206&amp;"+"&amp;B206,Расклады!Y:Y)+SUMIF(Расклады!X:X,B206&amp;"+"&amp;A206,Расклады!Z:Z)+SUMIF(Расклады!AA:AA,A206&amp;"+"&amp;B206,Расклады!AB:AB)+SUMIF(Расклады!AA:AA,B206&amp;"+"&amp;A206,Расклады!AC:AC)</f>
        <v>0</v>
      </c>
    </row>
    <row r="207" spans="1:6" ht="12.75">
      <c r="A207" s="61" t="str">
        <f t="shared" si="6"/>
        <v>---</v>
      </c>
      <c r="B207" s="74" t="str">
        <f t="shared" si="7"/>
        <v>---</v>
      </c>
      <c r="C207" s="45">
        <f>SUMIF(Расклады!X:X,A207&amp;"+"&amp;B207,Расклады!A:A)+SUMIF(Расклады!X:X,B207&amp;"+"&amp;A207,Расклады!K:K)+SUMIF(Расклады!AA:AA,A207&amp;"+"&amp;B207,Расклады!M:M)+SUMIF(Расклады!AA:AA,B207&amp;"+"&amp;A207,Расклады!W:W)</f>
        <v>0</v>
      </c>
      <c r="D207" s="70">
        <f>COUNTIF(Расклады!X:AA,A207&amp;"+"&amp;B207)+COUNTIF(Расклады!X:AA,B207&amp;"+"&amp;A207)</f>
        <v>0</v>
      </c>
      <c r="E207" s="73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2">
        <f>SUMIF(Расклады!X:X,A207&amp;"+"&amp;B207,Расклады!Y:Y)+SUMIF(Расклады!X:X,B207&amp;"+"&amp;A207,Расклады!Z:Z)+SUMIF(Расклады!AA:AA,A207&amp;"+"&amp;B207,Расклады!AB:AB)+SUMIF(Расклады!AA:AA,B207&amp;"+"&amp;A207,Расклады!AC:AC)</f>
        <v>0</v>
      </c>
    </row>
    <row r="208" spans="1:6" ht="12.75">
      <c r="A208" s="61" t="str">
        <f t="shared" si="6"/>
        <v>---</v>
      </c>
      <c r="B208" s="74" t="str">
        <f t="shared" si="7"/>
        <v>---</v>
      </c>
      <c r="C208" s="45">
        <f>SUMIF(Расклады!X:X,A208&amp;"+"&amp;B208,Расклады!A:A)+SUMIF(Расклады!X:X,B208&amp;"+"&amp;A208,Расклады!K:K)+SUMIF(Расклады!AA:AA,A208&amp;"+"&amp;B208,Расклады!M:M)+SUMIF(Расклады!AA:AA,B208&amp;"+"&amp;A208,Расклады!W:W)</f>
        <v>0</v>
      </c>
      <c r="D208" s="70">
        <f>COUNTIF(Расклады!X:AA,A208&amp;"+"&amp;B208)+COUNTIF(Расклады!X:AA,B208&amp;"+"&amp;A208)</f>
        <v>0</v>
      </c>
      <c r="E208" s="73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2">
        <f>SUMIF(Расклады!X:X,A208&amp;"+"&amp;B208,Расклады!Y:Y)+SUMIF(Расклады!X:X,B208&amp;"+"&amp;A208,Расклады!Z:Z)+SUMIF(Расклады!AA:AA,A208&amp;"+"&amp;B208,Расклады!AB:AB)+SUMIF(Расклады!AA:AA,B208&amp;"+"&amp;A208,Расклады!AC:AC)</f>
        <v>0</v>
      </c>
    </row>
    <row r="209" spans="1:6" ht="12.75">
      <c r="A209" s="61" t="str">
        <f t="shared" si="6"/>
        <v>---</v>
      </c>
      <c r="B209" s="74" t="str">
        <f t="shared" si="7"/>
        <v>---</v>
      </c>
      <c r="C209" s="45">
        <f>SUMIF(Расклады!X:X,A209&amp;"+"&amp;B209,Расклады!A:A)+SUMIF(Расклады!X:X,B209&amp;"+"&amp;A209,Расклады!K:K)+SUMIF(Расклады!AA:AA,A209&amp;"+"&amp;B209,Расклады!M:M)+SUMIF(Расклады!AA:AA,B209&amp;"+"&amp;A209,Расклады!W:W)</f>
        <v>0</v>
      </c>
      <c r="D209" s="70">
        <f>COUNTIF(Расклады!X:AA,A209&amp;"+"&amp;B209)+COUNTIF(Расклады!X:AA,B209&amp;"+"&amp;A209)</f>
        <v>0</v>
      </c>
      <c r="E209" s="73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2">
        <f>SUMIF(Расклады!X:X,A209&amp;"+"&amp;B209,Расклады!Y:Y)+SUMIF(Расклады!X:X,B209&amp;"+"&amp;A209,Расклады!Z:Z)+SUMIF(Расклады!AA:AA,A209&amp;"+"&amp;B209,Расклады!AB:AB)+SUMIF(Расклады!AA:AA,B209&amp;"+"&amp;A209,Расклады!AC:AC)</f>
        <v>0</v>
      </c>
    </row>
    <row r="210" spans="1:6" ht="12.75">
      <c r="A210" s="61" t="str">
        <f aca="true" t="shared" si="8" ref="A210:A273">IF(B210=1,A209+1,IF(B210="---","---",A209))</f>
        <v>---</v>
      </c>
      <c r="B210" s="74" t="str">
        <f aca="true" t="shared" si="9" ref="B210:B273">IF(B209="---","---",IF(AND(A209=A$1,B209+1=A$1),"---",IF(B209=A$1,1,IF(B209+1=A209,B209+2,B209+1))))</f>
        <v>---</v>
      </c>
      <c r="C210" s="45">
        <f>SUMIF(Расклады!X:X,A210&amp;"+"&amp;B210,Расклады!A:A)+SUMIF(Расклады!X:X,B210&amp;"+"&amp;A210,Расклады!K:K)+SUMIF(Расклады!AA:AA,A210&amp;"+"&amp;B210,Расклады!M:M)+SUMIF(Расклады!AA:AA,B210&amp;"+"&amp;A210,Расклады!W:W)</f>
        <v>0</v>
      </c>
      <c r="D210" s="70">
        <f>COUNTIF(Расклады!X:AA,A210&amp;"+"&amp;B210)+COUNTIF(Расклады!X:AA,B210&amp;"+"&amp;A210)</f>
        <v>0</v>
      </c>
      <c r="E210" s="73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2">
        <f>SUMIF(Расклады!X:X,A210&amp;"+"&amp;B210,Расклады!Y:Y)+SUMIF(Расклады!X:X,B210&amp;"+"&amp;A210,Расклады!Z:Z)+SUMIF(Расклады!AA:AA,A210&amp;"+"&amp;B210,Расклады!AB:AB)+SUMIF(Расклады!AA:AA,B210&amp;"+"&amp;A210,Расклады!AC:AC)</f>
        <v>0</v>
      </c>
    </row>
    <row r="211" spans="1:6" ht="12.75">
      <c r="A211" s="61" t="str">
        <f t="shared" si="8"/>
        <v>---</v>
      </c>
      <c r="B211" s="74" t="str">
        <f t="shared" si="9"/>
        <v>---</v>
      </c>
      <c r="C211" s="45">
        <f>SUMIF(Расклады!X:X,A211&amp;"+"&amp;B211,Расклады!A:A)+SUMIF(Расклады!X:X,B211&amp;"+"&amp;A211,Расклады!K:K)+SUMIF(Расклады!AA:AA,A211&amp;"+"&amp;B211,Расклады!M:M)+SUMIF(Расклады!AA:AA,B211&amp;"+"&amp;A211,Расклады!W:W)</f>
        <v>0</v>
      </c>
      <c r="D211" s="70">
        <f>COUNTIF(Расклады!X:AA,A211&amp;"+"&amp;B211)+COUNTIF(Расклады!X:AA,B211&amp;"+"&amp;A211)</f>
        <v>0</v>
      </c>
      <c r="E211" s="73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2">
        <f>SUMIF(Расклады!X:X,A211&amp;"+"&amp;B211,Расклады!Y:Y)+SUMIF(Расклады!X:X,B211&amp;"+"&amp;A211,Расклады!Z:Z)+SUMIF(Расклады!AA:AA,A211&amp;"+"&amp;B211,Расклады!AB:AB)+SUMIF(Расклады!AA:AA,B211&amp;"+"&amp;A211,Расклады!AC:AC)</f>
        <v>0</v>
      </c>
    </row>
    <row r="212" spans="1:6" ht="12.75">
      <c r="A212" s="61" t="str">
        <f t="shared" si="8"/>
        <v>---</v>
      </c>
      <c r="B212" s="74" t="str">
        <f t="shared" si="9"/>
        <v>---</v>
      </c>
      <c r="C212" s="45">
        <f>SUMIF(Расклады!X:X,A212&amp;"+"&amp;B212,Расклады!A:A)+SUMIF(Расклады!X:X,B212&amp;"+"&amp;A212,Расклады!K:K)+SUMIF(Расклады!AA:AA,A212&amp;"+"&amp;B212,Расклады!M:M)+SUMIF(Расклады!AA:AA,B212&amp;"+"&amp;A212,Расклады!W:W)</f>
        <v>0</v>
      </c>
      <c r="D212" s="70">
        <f>COUNTIF(Расклады!X:AA,A212&amp;"+"&amp;B212)+COUNTIF(Расклады!X:AA,B212&amp;"+"&amp;A212)</f>
        <v>0</v>
      </c>
      <c r="E212" s="73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2">
        <f>SUMIF(Расклады!X:X,A212&amp;"+"&amp;B212,Расклады!Y:Y)+SUMIF(Расклады!X:X,B212&amp;"+"&amp;A212,Расклады!Z:Z)+SUMIF(Расклады!AA:AA,A212&amp;"+"&amp;B212,Расклады!AB:AB)+SUMIF(Расклады!AA:AA,B212&amp;"+"&amp;A212,Расклады!AC:AC)</f>
        <v>0</v>
      </c>
    </row>
    <row r="213" spans="1:6" ht="12.75">
      <c r="A213" s="61" t="str">
        <f t="shared" si="8"/>
        <v>---</v>
      </c>
      <c r="B213" s="74" t="str">
        <f t="shared" si="9"/>
        <v>---</v>
      </c>
      <c r="C213" s="45">
        <f>SUMIF(Расклады!X:X,A213&amp;"+"&amp;B213,Расклады!A:A)+SUMIF(Расклады!X:X,B213&amp;"+"&amp;A213,Расклады!K:K)+SUMIF(Расклады!AA:AA,A213&amp;"+"&amp;B213,Расклады!M:M)+SUMIF(Расклады!AA:AA,B213&amp;"+"&amp;A213,Расклады!W:W)</f>
        <v>0</v>
      </c>
      <c r="D213" s="70">
        <f>COUNTIF(Расклады!X:AA,A213&amp;"+"&amp;B213)+COUNTIF(Расклады!X:AA,B213&amp;"+"&amp;A213)</f>
        <v>0</v>
      </c>
      <c r="E213" s="73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2">
        <f>SUMIF(Расклады!X:X,A213&amp;"+"&amp;B213,Расклады!Y:Y)+SUMIF(Расклады!X:X,B213&amp;"+"&amp;A213,Расклады!Z:Z)+SUMIF(Расклады!AA:AA,A213&amp;"+"&amp;B213,Расклады!AB:AB)+SUMIF(Расклады!AA:AA,B213&amp;"+"&amp;A213,Расклады!AC:AC)</f>
        <v>0</v>
      </c>
    </row>
    <row r="214" spans="1:6" ht="12.75">
      <c r="A214" s="61" t="str">
        <f t="shared" si="8"/>
        <v>---</v>
      </c>
      <c r="B214" s="74" t="str">
        <f t="shared" si="9"/>
        <v>---</v>
      </c>
      <c r="C214" s="45">
        <f>SUMIF(Расклады!X:X,A214&amp;"+"&amp;B214,Расклады!A:A)+SUMIF(Расклады!X:X,B214&amp;"+"&amp;A214,Расклады!K:K)+SUMIF(Расклады!AA:AA,A214&amp;"+"&amp;B214,Расклады!M:M)+SUMIF(Расклады!AA:AA,B214&amp;"+"&amp;A214,Расклады!W:W)</f>
        <v>0</v>
      </c>
      <c r="D214" s="70">
        <f>COUNTIF(Расклады!X:AA,A214&amp;"+"&amp;B214)+COUNTIF(Расклады!X:AA,B214&amp;"+"&amp;A214)</f>
        <v>0</v>
      </c>
      <c r="E214" s="73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2">
        <f>SUMIF(Расклады!X:X,A214&amp;"+"&amp;B214,Расклады!Y:Y)+SUMIF(Расклады!X:X,B214&amp;"+"&amp;A214,Расклады!Z:Z)+SUMIF(Расклады!AA:AA,A214&amp;"+"&amp;B214,Расклады!AB:AB)+SUMIF(Расклады!AA:AA,B214&amp;"+"&amp;A214,Расклады!AC:AC)</f>
        <v>0</v>
      </c>
    </row>
    <row r="215" spans="1:6" ht="12.75">
      <c r="A215" s="61" t="str">
        <f t="shared" si="8"/>
        <v>---</v>
      </c>
      <c r="B215" s="74" t="str">
        <f t="shared" si="9"/>
        <v>---</v>
      </c>
      <c r="C215" s="45">
        <f>SUMIF(Расклады!X:X,A215&amp;"+"&amp;B215,Расклады!A:A)+SUMIF(Расклады!X:X,B215&amp;"+"&amp;A215,Расклады!K:K)+SUMIF(Расклады!AA:AA,A215&amp;"+"&amp;B215,Расклады!M:M)+SUMIF(Расклады!AA:AA,B215&amp;"+"&amp;A215,Расклады!W:W)</f>
        <v>0</v>
      </c>
      <c r="D215" s="70">
        <f>COUNTIF(Расклады!X:AA,A215&amp;"+"&amp;B215)+COUNTIF(Расклады!X:AA,B215&amp;"+"&amp;A215)</f>
        <v>0</v>
      </c>
      <c r="E215" s="73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2">
        <f>SUMIF(Расклады!X:X,A215&amp;"+"&amp;B215,Расклады!Y:Y)+SUMIF(Расклады!X:X,B215&amp;"+"&amp;A215,Расклады!Z:Z)+SUMIF(Расклады!AA:AA,A215&amp;"+"&amp;B215,Расклады!AB:AB)+SUMIF(Расклады!AA:AA,B215&amp;"+"&amp;A215,Расклады!AC:AC)</f>
        <v>0</v>
      </c>
    </row>
    <row r="216" spans="1:6" ht="12.75">
      <c r="A216" s="61" t="str">
        <f t="shared" si="8"/>
        <v>---</v>
      </c>
      <c r="B216" s="74" t="str">
        <f t="shared" si="9"/>
        <v>---</v>
      </c>
      <c r="C216" s="45">
        <f>SUMIF(Расклады!X:X,A216&amp;"+"&amp;B216,Расклады!A:A)+SUMIF(Расклады!X:X,B216&amp;"+"&amp;A216,Расклады!K:K)+SUMIF(Расклады!AA:AA,A216&amp;"+"&amp;B216,Расклады!M:M)+SUMIF(Расклады!AA:AA,B216&amp;"+"&amp;A216,Расклады!W:W)</f>
        <v>0</v>
      </c>
      <c r="D216" s="70">
        <f>COUNTIF(Расклады!X:AA,A216&amp;"+"&amp;B216)+COUNTIF(Расклады!X:AA,B216&amp;"+"&amp;A216)</f>
        <v>0</v>
      </c>
      <c r="E216" s="73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2">
        <f>SUMIF(Расклады!X:X,A216&amp;"+"&amp;B216,Расклады!Y:Y)+SUMIF(Расклады!X:X,B216&amp;"+"&amp;A216,Расклады!Z:Z)+SUMIF(Расклады!AA:AA,A216&amp;"+"&amp;B216,Расклады!AB:AB)+SUMIF(Расклады!AA:AA,B216&amp;"+"&amp;A216,Расклады!AC:AC)</f>
        <v>0</v>
      </c>
    </row>
    <row r="217" spans="1:6" ht="12.75">
      <c r="A217" s="61" t="str">
        <f t="shared" si="8"/>
        <v>---</v>
      </c>
      <c r="B217" s="74" t="str">
        <f t="shared" si="9"/>
        <v>---</v>
      </c>
      <c r="C217" s="45">
        <f>SUMIF(Расклады!X:X,A217&amp;"+"&amp;B217,Расклады!A:A)+SUMIF(Расклады!X:X,B217&amp;"+"&amp;A217,Расклады!K:K)+SUMIF(Расклады!AA:AA,A217&amp;"+"&amp;B217,Расклады!M:M)+SUMIF(Расклады!AA:AA,B217&amp;"+"&amp;A217,Расклады!W:W)</f>
        <v>0</v>
      </c>
      <c r="D217" s="70">
        <f>COUNTIF(Расклады!X:AA,A217&amp;"+"&amp;B217)+COUNTIF(Расклады!X:AA,B217&amp;"+"&amp;A217)</f>
        <v>0</v>
      </c>
      <c r="E217" s="73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2">
        <f>SUMIF(Расклады!X:X,A217&amp;"+"&amp;B217,Расклады!Y:Y)+SUMIF(Расклады!X:X,B217&amp;"+"&amp;A217,Расклады!Z:Z)+SUMIF(Расклады!AA:AA,A217&amp;"+"&amp;B217,Расклады!AB:AB)+SUMIF(Расклады!AA:AA,B217&amp;"+"&amp;A217,Расклады!AC:AC)</f>
        <v>0</v>
      </c>
    </row>
    <row r="218" spans="1:6" ht="12.75">
      <c r="A218" s="61" t="str">
        <f t="shared" si="8"/>
        <v>---</v>
      </c>
      <c r="B218" s="74" t="str">
        <f t="shared" si="9"/>
        <v>---</v>
      </c>
      <c r="C218" s="45">
        <f>SUMIF(Расклады!X:X,A218&amp;"+"&amp;B218,Расклады!A:A)+SUMIF(Расклады!X:X,B218&amp;"+"&amp;A218,Расклады!K:K)+SUMIF(Расклады!AA:AA,A218&amp;"+"&amp;B218,Расклады!M:M)+SUMIF(Расклады!AA:AA,B218&amp;"+"&amp;A218,Расклады!W:W)</f>
        <v>0</v>
      </c>
      <c r="D218" s="70">
        <f>COUNTIF(Расклады!X:AA,A218&amp;"+"&amp;B218)+COUNTIF(Расклады!X:AA,B218&amp;"+"&amp;A218)</f>
        <v>0</v>
      </c>
      <c r="E218" s="73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2">
        <f>SUMIF(Расклады!X:X,A218&amp;"+"&amp;B218,Расклады!Y:Y)+SUMIF(Расклады!X:X,B218&amp;"+"&amp;A218,Расклады!Z:Z)+SUMIF(Расклады!AA:AA,A218&amp;"+"&amp;B218,Расклады!AB:AB)+SUMIF(Расклады!AA:AA,B218&amp;"+"&amp;A218,Расклады!AC:AC)</f>
        <v>0</v>
      </c>
    </row>
    <row r="219" spans="1:6" ht="12.75">
      <c r="A219" s="61" t="str">
        <f t="shared" si="8"/>
        <v>---</v>
      </c>
      <c r="B219" s="74" t="str">
        <f t="shared" si="9"/>
        <v>---</v>
      </c>
      <c r="C219" s="45">
        <f>SUMIF(Расклады!X:X,A219&amp;"+"&amp;B219,Расклады!A:A)+SUMIF(Расклады!X:X,B219&amp;"+"&amp;A219,Расклады!K:K)+SUMIF(Расклады!AA:AA,A219&amp;"+"&amp;B219,Расклады!M:M)+SUMIF(Расклады!AA:AA,B219&amp;"+"&amp;A219,Расклады!W:W)</f>
        <v>0</v>
      </c>
      <c r="D219" s="70">
        <f>COUNTIF(Расклады!X:AA,A219&amp;"+"&amp;B219)+COUNTIF(Расклады!X:AA,B219&amp;"+"&amp;A219)</f>
        <v>0</v>
      </c>
      <c r="E219" s="73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2">
        <f>SUMIF(Расклады!X:X,A219&amp;"+"&amp;B219,Расклады!Y:Y)+SUMIF(Расклады!X:X,B219&amp;"+"&amp;A219,Расклады!Z:Z)+SUMIF(Расклады!AA:AA,A219&amp;"+"&amp;B219,Расклады!AB:AB)+SUMIF(Расклады!AA:AA,B219&amp;"+"&amp;A219,Расклады!AC:AC)</f>
        <v>0</v>
      </c>
    </row>
    <row r="220" spans="1:6" ht="12.75">
      <c r="A220" s="61" t="str">
        <f t="shared" si="8"/>
        <v>---</v>
      </c>
      <c r="B220" s="74" t="str">
        <f t="shared" si="9"/>
        <v>---</v>
      </c>
      <c r="C220" s="45">
        <f>SUMIF(Расклады!X:X,A220&amp;"+"&amp;B220,Расклады!A:A)+SUMIF(Расклады!X:X,B220&amp;"+"&amp;A220,Расклады!K:K)+SUMIF(Расклады!AA:AA,A220&amp;"+"&amp;B220,Расклады!M:M)+SUMIF(Расклады!AA:AA,B220&amp;"+"&amp;A220,Расклады!W:W)</f>
        <v>0</v>
      </c>
      <c r="D220" s="70">
        <f>COUNTIF(Расклады!X:AA,A220&amp;"+"&amp;B220)+COUNTIF(Расклады!X:AA,B220&amp;"+"&amp;A220)</f>
        <v>0</v>
      </c>
      <c r="E220" s="73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2">
        <f>SUMIF(Расклады!X:X,A220&amp;"+"&amp;B220,Расклады!Y:Y)+SUMIF(Расклады!X:X,B220&amp;"+"&amp;A220,Расклады!Z:Z)+SUMIF(Расклады!AA:AA,A220&amp;"+"&amp;B220,Расклады!AB:AB)+SUMIF(Расклады!AA:AA,B220&amp;"+"&amp;A220,Расклады!AC:AC)</f>
        <v>0</v>
      </c>
    </row>
    <row r="221" spans="1:6" ht="12.75">
      <c r="A221" s="61" t="str">
        <f t="shared" si="8"/>
        <v>---</v>
      </c>
      <c r="B221" s="74" t="str">
        <f t="shared" si="9"/>
        <v>---</v>
      </c>
      <c r="C221" s="45">
        <f>SUMIF(Расклады!X:X,A221&amp;"+"&amp;B221,Расклады!A:A)+SUMIF(Расклады!X:X,B221&amp;"+"&amp;A221,Расклады!K:K)+SUMIF(Расклады!AA:AA,A221&amp;"+"&amp;B221,Расклады!M:M)+SUMIF(Расклады!AA:AA,B221&amp;"+"&amp;A221,Расклады!W:W)</f>
        <v>0</v>
      </c>
      <c r="D221" s="70">
        <f>COUNTIF(Расклады!X:AA,A221&amp;"+"&amp;B221)+COUNTIF(Расклады!X:AA,B221&amp;"+"&amp;A221)</f>
        <v>0</v>
      </c>
      <c r="E221" s="73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2">
        <f>SUMIF(Расклады!X:X,A221&amp;"+"&amp;B221,Расклады!Y:Y)+SUMIF(Расклады!X:X,B221&amp;"+"&amp;A221,Расклады!Z:Z)+SUMIF(Расклады!AA:AA,A221&amp;"+"&amp;B221,Расклады!AB:AB)+SUMIF(Расклады!AA:AA,B221&amp;"+"&amp;A221,Расклады!AC:AC)</f>
        <v>0</v>
      </c>
    </row>
    <row r="222" spans="1:6" ht="12.75">
      <c r="A222" s="61" t="str">
        <f t="shared" si="8"/>
        <v>---</v>
      </c>
      <c r="B222" s="74" t="str">
        <f t="shared" si="9"/>
        <v>---</v>
      </c>
      <c r="C222" s="45">
        <f>SUMIF(Расклады!X:X,A222&amp;"+"&amp;B222,Расклады!A:A)+SUMIF(Расклады!X:X,B222&amp;"+"&amp;A222,Расклады!K:K)+SUMIF(Расклады!AA:AA,A222&amp;"+"&amp;B222,Расклады!M:M)+SUMIF(Расклады!AA:AA,B222&amp;"+"&amp;A222,Расклады!W:W)</f>
        <v>0</v>
      </c>
      <c r="D222" s="70">
        <f>COUNTIF(Расклады!X:AA,A222&amp;"+"&amp;B222)+COUNTIF(Расклады!X:AA,B222&amp;"+"&amp;A222)</f>
        <v>0</v>
      </c>
      <c r="E222" s="73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2">
        <f>SUMIF(Расклады!X:X,A222&amp;"+"&amp;B222,Расклады!Y:Y)+SUMIF(Расклады!X:X,B222&amp;"+"&amp;A222,Расклады!Z:Z)+SUMIF(Расклады!AA:AA,A222&amp;"+"&amp;B222,Расклады!AB:AB)+SUMIF(Расклады!AA:AA,B222&amp;"+"&amp;A222,Расклады!AC:AC)</f>
        <v>0</v>
      </c>
    </row>
    <row r="223" spans="1:6" ht="12.75">
      <c r="A223" s="61" t="str">
        <f t="shared" si="8"/>
        <v>---</v>
      </c>
      <c r="B223" s="74" t="str">
        <f t="shared" si="9"/>
        <v>---</v>
      </c>
      <c r="C223" s="45">
        <f>SUMIF(Расклады!X:X,A223&amp;"+"&amp;B223,Расклады!A:A)+SUMIF(Расклады!X:X,B223&amp;"+"&amp;A223,Расклады!K:K)+SUMIF(Расклады!AA:AA,A223&amp;"+"&amp;B223,Расклады!M:M)+SUMIF(Расклады!AA:AA,B223&amp;"+"&amp;A223,Расклады!W:W)</f>
        <v>0</v>
      </c>
      <c r="D223" s="70">
        <f>COUNTIF(Расклады!X:AA,A223&amp;"+"&amp;B223)+COUNTIF(Расклады!X:AA,B223&amp;"+"&amp;A223)</f>
        <v>0</v>
      </c>
      <c r="E223" s="73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2">
        <f>SUMIF(Расклады!X:X,A223&amp;"+"&amp;B223,Расклады!Y:Y)+SUMIF(Расклады!X:X,B223&amp;"+"&amp;A223,Расклады!Z:Z)+SUMIF(Расклады!AA:AA,A223&amp;"+"&amp;B223,Расклады!AB:AB)+SUMIF(Расклады!AA:AA,B223&amp;"+"&amp;A223,Расклады!AC:AC)</f>
        <v>0</v>
      </c>
    </row>
    <row r="224" spans="1:6" ht="12.75">
      <c r="A224" s="61" t="str">
        <f t="shared" si="8"/>
        <v>---</v>
      </c>
      <c r="B224" s="74" t="str">
        <f t="shared" si="9"/>
        <v>---</v>
      </c>
      <c r="C224" s="45">
        <f>SUMIF(Расклады!X:X,A224&amp;"+"&amp;B224,Расклады!A:A)+SUMIF(Расклады!X:X,B224&amp;"+"&amp;A224,Расклады!K:K)+SUMIF(Расклады!AA:AA,A224&amp;"+"&amp;B224,Расклады!M:M)+SUMIF(Расклады!AA:AA,B224&amp;"+"&amp;A224,Расклады!W:W)</f>
        <v>0</v>
      </c>
      <c r="D224" s="70">
        <f>COUNTIF(Расклады!X:AA,A224&amp;"+"&amp;B224)+COUNTIF(Расклады!X:AA,B224&amp;"+"&amp;A224)</f>
        <v>0</v>
      </c>
      <c r="E224" s="73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2">
        <f>SUMIF(Расклады!X:X,A224&amp;"+"&amp;B224,Расклады!Y:Y)+SUMIF(Расклады!X:X,B224&amp;"+"&amp;A224,Расклады!Z:Z)+SUMIF(Расклады!AA:AA,A224&amp;"+"&amp;B224,Расклады!AB:AB)+SUMIF(Расклады!AA:AA,B224&amp;"+"&amp;A224,Расклады!AC:AC)</f>
        <v>0</v>
      </c>
    </row>
    <row r="225" spans="1:6" ht="12.75">
      <c r="A225" s="61" t="str">
        <f t="shared" si="8"/>
        <v>---</v>
      </c>
      <c r="B225" s="74" t="str">
        <f t="shared" si="9"/>
        <v>---</v>
      </c>
      <c r="C225" s="45">
        <f>SUMIF(Расклады!X:X,A225&amp;"+"&amp;B225,Расклады!A:A)+SUMIF(Расклады!X:X,B225&amp;"+"&amp;A225,Расклады!K:K)+SUMIF(Расклады!AA:AA,A225&amp;"+"&amp;B225,Расклады!M:M)+SUMIF(Расклады!AA:AA,B225&amp;"+"&amp;A225,Расклады!W:W)</f>
        <v>0</v>
      </c>
      <c r="D225" s="70">
        <f>COUNTIF(Расклады!X:AA,A225&amp;"+"&amp;B225)+COUNTIF(Расклады!X:AA,B225&amp;"+"&amp;A225)</f>
        <v>0</v>
      </c>
      <c r="E225" s="73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2">
        <f>SUMIF(Расклады!X:X,A225&amp;"+"&amp;B225,Расклады!Y:Y)+SUMIF(Расклады!X:X,B225&amp;"+"&amp;A225,Расклады!Z:Z)+SUMIF(Расклады!AA:AA,A225&amp;"+"&amp;B225,Расклады!AB:AB)+SUMIF(Расклады!AA:AA,B225&amp;"+"&amp;A225,Расклады!AC:AC)</f>
        <v>0</v>
      </c>
    </row>
    <row r="226" spans="1:6" ht="12.75">
      <c r="A226" s="61" t="str">
        <f t="shared" si="8"/>
        <v>---</v>
      </c>
      <c r="B226" s="74" t="str">
        <f t="shared" si="9"/>
        <v>---</v>
      </c>
      <c r="C226" s="45">
        <f>SUMIF(Расклады!X:X,A226&amp;"+"&amp;B226,Расклады!A:A)+SUMIF(Расклады!X:X,B226&amp;"+"&amp;A226,Расклады!K:K)+SUMIF(Расклады!AA:AA,A226&amp;"+"&amp;B226,Расклады!M:M)+SUMIF(Расклады!AA:AA,B226&amp;"+"&amp;A226,Расклады!W:W)</f>
        <v>0</v>
      </c>
      <c r="D226" s="70">
        <f>COUNTIF(Расклады!X:AA,A226&amp;"+"&amp;B226)+COUNTIF(Расклады!X:AA,B226&amp;"+"&amp;A226)</f>
        <v>0</v>
      </c>
      <c r="E226" s="73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2">
        <f>SUMIF(Расклады!X:X,A226&amp;"+"&amp;B226,Расклады!Y:Y)+SUMIF(Расклады!X:X,B226&amp;"+"&amp;A226,Расклады!Z:Z)+SUMIF(Расклады!AA:AA,A226&amp;"+"&amp;B226,Расклады!AB:AB)+SUMIF(Расклады!AA:AA,B226&amp;"+"&amp;A226,Расклады!AC:AC)</f>
        <v>0</v>
      </c>
    </row>
    <row r="227" spans="1:6" ht="12.75">
      <c r="A227" s="61" t="str">
        <f t="shared" si="8"/>
        <v>---</v>
      </c>
      <c r="B227" s="74" t="str">
        <f t="shared" si="9"/>
        <v>---</v>
      </c>
      <c r="C227" s="45">
        <f>SUMIF(Расклады!X:X,A227&amp;"+"&amp;B227,Расклады!A:A)+SUMIF(Расклады!X:X,B227&amp;"+"&amp;A227,Расклады!K:K)+SUMIF(Расклады!AA:AA,A227&amp;"+"&amp;B227,Расклады!M:M)+SUMIF(Расклады!AA:AA,B227&amp;"+"&amp;A227,Расклады!W:W)</f>
        <v>0</v>
      </c>
      <c r="D227" s="70">
        <f>COUNTIF(Расклады!X:AA,A227&amp;"+"&amp;B227)+COUNTIF(Расклады!X:AA,B227&amp;"+"&amp;A227)</f>
        <v>0</v>
      </c>
      <c r="E227" s="73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2">
        <f>SUMIF(Расклады!X:X,A227&amp;"+"&amp;B227,Расклады!Y:Y)+SUMIF(Расклады!X:X,B227&amp;"+"&amp;A227,Расклады!Z:Z)+SUMIF(Расклады!AA:AA,A227&amp;"+"&amp;B227,Расклады!AB:AB)+SUMIF(Расклады!AA:AA,B227&amp;"+"&amp;A227,Расклады!AC:AC)</f>
        <v>0</v>
      </c>
    </row>
    <row r="228" spans="1:6" ht="12.75">
      <c r="A228" s="61" t="str">
        <f t="shared" si="8"/>
        <v>---</v>
      </c>
      <c r="B228" s="74" t="str">
        <f t="shared" si="9"/>
        <v>---</v>
      </c>
      <c r="C228" s="45">
        <f>SUMIF(Расклады!X:X,A228&amp;"+"&amp;B228,Расклады!A:A)+SUMIF(Расклады!X:X,B228&amp;"+"&amp;A228,Расклады!K:K)+SUMIF(Расклады!AA:AA,A228&amp;"+"&amp;B228,Расклады!M:M)+SUMIF(Расклады!AA:AA,B228&amp;"+"&amp;A228,Расклады!W:W)</f>
        <v>0</v>
      </c>
      <c r="D228" s="70">
        <f>COUNTIF(Расклады!X:AA,A228&amp;"+"&amp;B228)+COUNTIF(Расклады!X:AA,B228&amp;"+"&amp;A228)</f>
        <v>0</v>
      </c>
      <c r="E228" s="73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2">
        <f>SUMIF(Расклады!X:X,A228&amp;"+"&amp;B228,Расклады!Y:Y)+SUMIF(Расклады!X:X,B228&amp;"+"&amp;A228,Расклады!Z:Z)+SUMIF(Расклады!AA:AA,A228&amp;"+"&amp;B228,Расклады!AB:AB)+SUMIF(Расклады!AA:AA,B228&amp;"+"&amp;A228,Расклады!AC:AC)</f>
        <v>0</v>
      </c>
    </row>
    <row r="229" spans="1:6" ht="12.75">
      <c r="A229" s="61" t="str">
        <f t="shared" si="8"/>
        <v>---</v>
      </c>
      <c r="B229" s="74" t="str">
        <f t="shared" si="9"/>
        <v>---</v>
      </c>
      <c r="C229" s="45">
        <f>SUMIF(Расклады!X:X,A229&amp;"+"&amp;B229,Расклады!A:A)+SUMIF(Расклады!X:X,B229&amp;"+"&amp;A229,Расклады!K:K)+SUMIF(Расклады!AA:AA,A229&amp;"+"&amp;B229,Расклады!M:M)+SUMIF(Расклады!AA:AA,B229&amp;"+"&amp;A229,Расклады!W:W)</f>
        <v>0</v>
      </c>
      <c r="D229" s="70">
        <f>COUNTIF(Расклады!X:AA,A229&amp;"+"&amp;B229)+COUNTIF(Расклады!X:AA,B229&amp;"+"&amp;A229)</f>
        <v>0</v>
      </c>
      <c r="E229" s="73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2">
        <f>SUMIF(Расклады!X:X,A229&amp;"+"&amp;B229,Расклады!Y:Y)+SUMIF(Расклады!X:X,B229&amp;"+"&amp;A229,Расклады!Z:Z)+SUMIF(Расклады!AA:AA,A229&amp;"+"&amp;B229,Расклады!AB:AB)+SUMIF(Расклады!AA:AA,B229&amp;"+"&amp;A229,Расклады!AC:AC)</f>
        <v>0</v>
      </c>
    </row>
    <row r="230" spans="1:6" ht="12.75">
      <c r="A230" s="61" t="str">
        <f t="shared" si="8"/>
        <v>---</v>
      </c>
      <c r="B230" s="74" t="str">
        <f t="shared" si="9"/>
        <v>---</v>
      </c>
      <c r="C230" s="45">
        <f>SUMIF(Расклады!X:X,A230&amp;"+"&amp;B230,Расклады!A:A)+SUMIF(Расклады!X:X,B230&amp;"+"&amp;A230,Расклады!K:K)+SUMIF(Расклады!AA:AA,A230&amp;"+"&amp;B230,Расклады!M:M)+SUMIF(Расклады!AA:AA,B230&amp;"+"&amp;A230,Расклады!W:W)</f>
        <v>0</v>
      </c>
      <c r="D230" s="70">
        <f>COUNTIF(Расклады!X:AA,A230&amp;"+"&amp;B230)+COUNTIF(Расклады!X:AA,B230&amp;"+"&amp;A230)</f>
        <v>0</v>
      </c>
      <c r="E230" s="73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2">
        <f>SUMIF(Расклады!X:X,A230&amp;"+"&amp;B230,Расклады!Y:Y)+SUMIF(Расклады!X:X,B230&amp;"+"&amp;A230,Расклады!Z:Z)+SUMIF(Расклады!AA:AA,A230&amp;"+"&amp;B230,Расклады!AB:AB)+SUMIF(Расклады!AA:AA,B230&amp;"+"&amp;A230,Расклады!AC:AC)</f>
        <v>0</v>
      </c>
    </row>
    <row r="231" spans="1:6" ht="12.75">
      <c r="A231" s="61" t="str">
        <f t="shared" si="8"/>
        <v>---</v>
      </c>
      <c r="B231" s="74" t="str">
        <f t="shared" si="9"/>
        <v>---</v>
      </c>
      <c r="C231" s="45">
        <f>SUMIF(Расклады!X:X,A231&amp;"+"&amp;B231,Расклады!A:A)+SUMIF(Расклады!X:X,B231&amp;"+"&amp;A231,Расклады!K:K)+SUMIF(Расклады!AA:AA,A231&amp;"+"&amp;B231,Расклады!M:M)+SUMIF(Расклады!AA:AA,B231&amp;"+"&amp;A231,Расклады!W:W)</f>
        <v>0</v>
      </c>
      <c r="D231" s="70">
        <f>COUNTIF(Расклады!X:AA,A231&amp;"+"&amp;B231)+COUNTIF(Расклады!X:AA,B231&amp;"+"&amp;A231)</f>
        <v>0</v>
      </c>
      <c r="E231" s="73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2">
        <f>SUMIF(Расклады!X:X,A231&amp;"+"&amp;B231,Расклады!Y:Y)+SUMIF(Расклады!X:X,B231&amp;"+"&amp;A231,Расклады!Z:Z)+SUMIF(Расклады!AA:AA,A231&amp;"+"&amp;B231,Расклады!AB:AB)+SUMIF(Расклады!AA:AA,B231&amp;"+"&amp;A231,Расклады!AC:AC)</f>
        <v>0</v>
      </c>
    </row>
    <row r="232" spans="1:6" ht="12.75">
      <c r="A232" s="61" t="str">
        <f t="shared" si="8"/>
        <v>---</v>
      </c>
      <c r="B232" s="74" t="str">
        <f t="shared" si="9"/>
        <v>---</v>
      </c>
      <c r="C232" s="45">
        <f>SUMIF(Расклады!X:X,A232&amp;"+"&amp;B232,Расклады!A:A)+SUMIF(Расклады!X:X,B232&amp;"+"&amp;A232,Расклады!K:K)+SUMIF(Расклады!AA:AA,A232&amp;"+"&amp;B232,Расклады!M:M)+SUMIF(Расклады!AA:AA,B232&amp;"+"&amp;A232,Расклады!W:W)</f>
        <v>0</v>
      </c>
      <c r="D232" s="70">
        <f>COUNTIF(Расклады!X:AA,A232&amp;"+"&amp;B232)+COUNTIF(Расклады!X:AA,B232&amp;"+"&amp;A232)</f>
        <v>0</v>
      </c>
      <c r="E232" s="73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2">
        <f>SUMIF(Расклады!X:X,A232&amp;"+"&amp;B232,Расклады!Y:Y)+SUMIF(Расклады!X:X,B232&amp;"+"&amp;A232,Расклады!Z:Z)+SUMIF(Расклады!AA:AA,A232&amp;"+"&amp;B232,Расклады!AB:AB)+SUMIF(Расклады!AA:AA,B232&amp;"+"&amp;A232,Расклады!AC:AC)</f>
        <v>0</v>
      </c>
    </row>
    <row r="233" spans="1:6" ht="12.75">
      <c r="A233" s="61" t="str">
        <f t="shared" si="8"/>
        <v>---</v>
      </c>
      <c r="B233" s="74" t="str">
        <f t="shared" si="9"/>
        <v>---</v>
      </c>
      <c r="C233" s="45">
        <f>SUMIF(Расклады!X:X,A233&amp;"+"&amp;B233,Расклады!A:A)+SUMIF(Расклады!X:X,B233&amp;"+"&amp;A233,Расклады!K:K)+SUMIF(Расклады!AA:AA,A233&amp;"+"&amp;B233,Расклады!M:M)+SUMIF(Расклады!AA:AA,B233&amp;"+"&amp;A233,Расклады!W:W)</f>
        <v>0</v>
      </c>
      <c r="D233" s="70">
        <f>COUNTIF(Расклады!X:AA,A233&amp;"+"&amp;B233)+COUNTIF(Расклады!X:AA,B233&amp;"+"&amp;A233)</f>
        <v>0</v>
      </c>
      <c r="E233" s="73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2">
        <f>SUMIF(Расклады!X:X,A233&amp;"+"&amp;B233,Расклады!Y:Y)+SUMIF(Расклады!X:X,B233&amp;"+"&amp;A233,Расклады!Z:Z)+SUMIF(Расклады!AA:AA,A233&amp;"+"&amp;B233,Расклады!AB:AB)+SUMIF(Расклады!AA:AA,B233&amp;"+"&amp;A233,Расклады!AC:AC)</f>
        <v>0</v>
      </c>
    </row>
    <row r="234" spans="1:6" ht="12.75">
      <c r="A234" s="61" t="str">
        <f t="shared" si="8"/>
        <v>---</v>
      </c>
      <c r="B234" s="74" t="str">
        <f t="shared" si="9"/>
        <v>---</v>
      </c>
      <c r="C234" s="45">
        <f>SUMIF(Расклады!X:X,A234&amp;"+"&amp;B234,Расклады!A:A)+SUMIF(Расклады!X:X,B234&amp;"+"&amp;A234,Расклады!K:K)+SUMIF(Расклады!AA:AA,A234&amp;"+"&amp;B234,Расклады!M:M)+SUMIF(Расклады!AA:AA,B234&amp;"+"&amp;A234,Расклады!W:W)</f>
        <v>0</v>
      </c>
      <c r="D234" s="70">
        <f>COUNTIF(Расклады!X:AA,A234&amp;"+"&amp;B234)+COUNTIF(Расклады!X:AA,B234&amp;"+"&amp;A234)</f>
        <v>0</v>
      </c>
      <c r="E234" s="73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2">
        <f>SUMIF(Расклады!X:X,A234&amp;"+"&amp;B234,Расклады!Y:Y)+SUMIF(Расклады!X:X,B234&amp;"+"&amp;A234,Расклады!Z:Z)+SUMIF(Расклады!AA:AA,A234&amp;"+"&amp;B234,Расклады!AB:AB)+SUMIF(Расклады!AA:AA,B234&amp;"+"&amp;A234,Расклады!AC:AC)</f>
        <v>0</v>
      </c>
    </row>
    <row r="235" spans="1:6" ht="12.75">
      <c r="A235" s="61" t="str">
        <f t="shared" si="8"/>
        <v>---</v>
      </c>
      <c r="B235" s="74" t="str">
        <f t="shared" si="9"/>
        <v>---</v>
      </c>
      <c r="C235" s="45">
        <f>SUMIF(Расклады!X:X,A235&amp;"+"&amp;B235,Расклады!A:A)+SUMIF(Расклады!X:X,B235&amp;"+"&amp;A235,Расклады!K:K)+SUMIF(Расклады!AA:AA,A235&amp;"+"&amp;B235,Расклады!M:M)+SUMIF(Расклады!AA:AA,B235&amp;"+"&amp;A235,Расклады!W:W)</f>
        <v>0</v>
      </c>
      <c r="D235" s="70">
        <f>COUNTIF(Расклады!X:AA,A235&amp;"+"&amp;B235)+COUNTIF(Расклады!X:AA,B235&amp;"+"&amp;A235)</f>
        <v>0</v>
      </c>
      <c r="E235" s="73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2">
        <f>SUMIF(Расклады!X:X,A235&amp;"+"&amp;B235,Расклады!Y:Y)+SUMIF(Расклады!X:X,B235&amp;"+"&amp;A235,Расклады!Z:Z)+SUMIF(Расклады!AA:AA,A235&amp;"+"&amp;B235,Расклады!AB:AB)+SUMIF(Расклады!AA:AA,B235&amp;"+"&amp;A235,Расклады!AC:AC)</f>
        <v>0</v>
      </c>
    </row>
    <row r="236" spans="1:6" ht="12.75">
      <c r="A236" s="61" t="str">
        <f t="shared" si="8"/>
        <v>---</v>
      </c>
      <c r="B236" s="74" t="str">
        <f t="shared" si="9"/>
        <v>---</v>
      </c>
      <c r="C236" s="45">
        <f>SUMIF(Расклады!X:X,A236&amp;"+"&amp;B236,Расклады!A:A)+SUMIF(Расклады!X:X,B236&amp;"+"&amp;A236,Расклады!K:K)+SUMIF(Расклады!AA:AA,A236&amp;"+"&amp;B236,Расклады!M:M)+SUMIF(Расклады!AA:AA,B236&amp;"+"&amp;A236,Расклады!W:W)</f>
        <v>0</v>
      </c>
      <c r="D236" s="70">
        <f>COUNTIF(Расклады!X:AA,A236&amp;"+"&amp;B236)+COUNTIF(Расклады!X:AA,B236&amp;"+"&amp;A236)</f>
        <v>0</v>
      </c>
      <c r="E236" s="73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2">
        <f>SUMIF(Расклады!X:X,A236&amp;"+"&amp;B236,Расклады!Y:Y)+SUMIF(Расклады!X:X,B236&amp;"+"&amp;A236,Расклады!Z:Z)+SUMIF(Расклады!AA:AA,A236&amp;"+"&amp;B236,Расклады!AB:AB)+SUMIF(Расклады!AA:AA,B236&amp;"+"&amp;A236,Расклады!AC:AC)</f>
        <v>0</v>
      </c>
    </row>
    <row r="237" spans="1:6" ht="12.75">
      <c r="A237" s="61" t="str">
        <f t="shared" si="8"/>
        <v>---</v>
      </c>
      <c r="B237" s="74" t="str">
        <f t="shared" si="9"/>
        <v>---</v>
      </c>
      <c r="C237" s="45">
        <f>SUMIF(Расклады!X:X,A237&amp;"+"&amp;B237,Расклады!A:A)+SUMIF(Расклады!X:X,B237&amp;"+"&amp;A237,Расклады!K:K)+SUMIF(Расклады!AA:AA,A237&amp;"+"&amp;B237,Расклады!M:M)+SUMIF(Расклады!AA:AA,B237&amp;"+"&amp;A237,Расклады!W:W)</f>
        <v>0</v>
      </c>
      <c r="D237" s="70">
        <f>COUNTIF(Расклады!X:AA,A237&amp;"+"&amp;B237)+COUNTIF(Расклады!X:AA,B237&amp;"+"&amp;A237)</f>
        <v>0</v>
      </c>
      <c r="E237" s="73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2">
        <f>SUMIF(Расклады!X:X,A237&amp;"+"&amp;B237,Расклады!Y:Y)+SUMIF(Расклады!X:X,B237&amp;"+"&amp;A237,Расклады!Z:Z)+SUMIF(Расклады!AA:AA,A237&amp;"+"&amp;B237,Расклады!AB:AB)+SUMIF(Расклады!AA:AA,B237&amp;"+"&amp;A237,Расклады!AC:AC)</f>
        <v>0</v>
      </c>
    </row>
    <row r="238" spans="1:6" ht="12.75">
      <c r="A238" s="61" t="str">
        <f t="shared" si="8"/>
        <v>---</v>
      </c>
      <c r="B238" s="74" t="str">
        <f t="shared" si="9"/>
        <v>---</v>
      </c>
      <c r="C238" s="45">
        <f>SUMIF(Расклады!X:X,A238&amp;"+"&amp;B238,Расклады!A:A)+SUMIF(Расклады!X:X,B238&amp;"+"&amp;A238,Расклады!K:K)+SUMIF(Расклады!AA:AA,A238&amp;"+"&amp;B238,Расклады!M:M)+SUMIF(Расклады!AA:AA,B238&amp;"+"&amp;A238,Расклады!W:W)</f>
        <v>0</v>
      </c>
      <c r="D238" s="70">
        <f>COUNTIF(Расклады!X:AA,A238&amp;"+"&amp;B238)+COUNTIF(Расклады!X:AA,B238&amp;"+"&amp;A238)</f>
        <v>0</v>
      </c>
      <c r="E238" s="73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2">
        <f>SUMIF(Расклады!X:X,A238&amp;"+"&amp;B238,Расклады!Y:Y)+SUMIF(Расклады!X:X,B238&amp;"+"&amp;A238,Расклады!Z:Z)+SUMIF(Расклады!AA:AA,A238&amp;"+"&amp;B238,Расклады!AB:AB)+SUMIF(Расклады!AA:AA,B238&amp;"+"&amp;A238,Расклады!AC:AC)</f>
        <v>0</v>
      </c>
    </row>
    <row r="239" spans="1:6" ht="12.75">
      <c r="A239" s="61" t="str">
        <f t="shared" si="8"/>
        <v>---</v>
      </c>
      <c r="B239" s="74" t="str">
        <f t="shared" si="9"/>
        <v>---</v>
      </c>
      <c r="C239" s="45">
        <f>SUMIF(Расклады!X:X,A239&amp;"+"&amp;B239,Расклады!A:A)+SUMIF(Расклады!X:X,B239&amp;"+"&amp;A239,Расклады!K:K)+SUMIF(Расклады!AA:AA,A239&amp;"+"&amp;B239,Расклады!M:M)+SUMIF(Расклады!AA:AA,B239&amp;"+"&amp;A239,Расклады!W:W)</f>
        <v>0</v>
      </c>
      <c r="D239" s="70">
        <f>COUNTIF(Расклады!X:AA,A239&amp;"+"&amp;B239)+COUNTIF(Расклады!X:AA,B239&amp;"+"&amp;A239)</f>
        <v>0</v>
      </c>
      <c r="E239" s="73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2">
        <f>SUMIF(Расклады!X:X,A239&amp;"+"&amp;B239,Расклады!Y:Y)+SUMIF(Расклады!X:X,B239&amp;"+"&amp;A239,Расклады!Z:Z)+SUMIF(Расклады!AA:AA,A239&amp;"+"&amp;B239,Расклады!AB:AB)+SUMIF(Расклады!AA:AA,B239&amp;"+"&amp;A239,Расклады!AC:AC)</f>
        <v>0</v>
      </c>
    </row>
    <row r="240" spans="1:6" ht="12.75">
      <c r="A240" s="61" t="str">
        <f t="shared" si="8"/>
        <v>---</v>
      </c>
      <c r="B240" s="74" t="str">
        <f t="shared" si="9"/>
        <v>---</v>
      </c>
      <c r="C240" s="45">
        <f>SUMIF(Расклады!X:X,A240&amp;"+"&amp;B240,Расклады!A:A)+SUMIF(Расклады!X:X,B240&amp;"+"&amp;A240,Расклады!K:K)+SUMIF(Расклады!AA:AA,A240&amp;"+"&amp;B240,Расклады!M:M)+SUMIF(Расклады!AA:AA,B240&amp;"+"&amp;A240,Расклады!W:W)</f>
        <v>0</v>
      </c>
      <c r="D240" s="70">
        <f>COUNTIF(Расклады!X:AA,A240&amp;"+"&amp;B240)+COUNTIF(Расклады!X:AA,B240&amp;"+"&amp;A240)</f>
        <v>0</v>
      </c>
      <c r="E240" s="73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2">
        <f>SUMIF(Расклады!X:X,A240&amp;"+"&amp;B240,Расклады!Y:Y)+SUMIF(Расклады!X:X,B240&amp;"+"&amp;A240,Расклады!Z:Z)+SUMIF(Расклады!AA:AA,A240&amp;"+"&amp;B240,Расклады!AB:AB)+SUMIF(Расклады!AA:AA,B240&amp;"+"&amp;A240,Расклады!AC:AC)</f>
        <v>0</v>
      </c>
    </row>
    <row r="241" spans="1:6" ht="12.75">
      <c r="A241" s="61" t="str">
        <f t="shared" si="8"/>
        <v>---</v>
      </c>
      <c r="B241" s="74" t="str">
        <f t="shared" si="9"/>
        <v>---</v>
      </c>
      <c r="C241" s="45">
        <f>SUMIF(Расклады!X:X,A241&amp;"+"&amp;B241,Расклады!A:A)+SUMIF(Расклады!X:X,B241&amp;"+"&amp;A241,Расклады!K:K)+SUMIF(Расклады!AA:AA,A241&amp;"+"&amp;B241,Расклады!M:M)+SUMIF(Расклады!AA:AA,B241&amp;"+"&amp;A241,Расклады!W:W)</f>
        <v>0</v>
      </c>
      <c r="D241" s="70">
        <f>COUNTIF(Расклады!X:AA,A241&amp;"+"&amp;B241)+COUNTIF(Расклады!X:AA,B241&amp;"+"&amp;A241)</f>
        <v>0</v>
      </c>
      <c r="E241" s="73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2">
        <f>SUMIF(Расклады!X:X,A241&amp;"+"&amp;B241,Расклады!Y:Y)+SUMIF(Расклады!X:X,B241&amp;"+"&amp;A241,Расклады!Z:Z)+SUMIF(Расклады!AA:AA,A241&amp;"+"&amp;B241,Расклады!AB:AB)+SUMIF(Расклады!AA:AA,B241&amp;"+"&amp;A241,Расклады!AC:AC)</f>
        <v>0</v>
      </c>
    </row>
    <row r="242" spans="1:6" ht="12.75">
      <c r="A242" s="61" t="str">
        <f t="shared" si="8"/>
        <v>---</v>
      </c>
      <c r="B242" s="74" t="str">
        <f t="shared" si="9"/>
        <v>---</v>
      </c>
      <c r="C242" s="45">
        <f>SUMIF(Расклады!X:X,A242&amp;"+"&amp;B242,Расклады!A:A)+SUMIF(Расклады!X:X,B242&amp;"+"&amp;A242,Расклады!K:K)+SUMIF(Расклады!AA:AA,A242&amp;"+"&amp;B242,Расклады!M:M)+SUMIF(Расклады!AA:AA,B242&amp;"+"&amp;A242,Расклады!W:W)</f>
        <v>0</v>
      </c>
      <c r="D242" s="70">
        <f>COUNTIF(Расклады!X:AA,A242&amp;"+"&amp;B242)+COUNTIF(Расклады!X:AA,B242&amp;"+"&amp;A242)</f>
        <v>0</v>
      </c>
      <c r="E242" s="73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2">
        <f>SUMIF(Расклады!X:X,A242&amp;"+"&amp;B242,Расклады!Y:Y)+SUMIF(Расклады!X:X,B242&amp;"+"&amp;A242,Расклады!Z:Z)+SUMIF(Расклады!AA:AA,A242&amp;"+"&amp;B242,Расклады!AB:AB)+SUMIF(Расклады!AA:AA,B242&amp;"+"&amp;A242,Расклады!AC:AC)</f>
        <v>0</v>
      </c>
    </row>
    <row r="243" spans="1:6" ht="12.75">
      <c r="A243" s="61" t="str">
        <f t="shared" si="8"/>
        <v>---</v>
      </c>
      <c r="B243" s="74" t="str">
        <f t="shared" si="9"/>
        <v>---</v>
      </c>
      <c r="C243" s="45">
        <f>SUMIF(Расклады!X:X,A243&amp;"+"&amp;B243,Расклады!A:A)+SUMIF(Расклады!X:X,B243&amp;"+"&amp;A243,Расклады!K:K)+SUMIF(Расклады!AA:AA,A243&amp;"+"&amp;B243,Расклады!M:M)+SUMIF(Расклады!AA:AA,B243&amp;"+"&amp;A243,Расклады!W:W)</f>
        <v>0</v>
      </c>
      <c r="D243" s="70">
        <f>COUNTIF(Расклады!X:AA,A243&amp;"+"&amp;B243)+COUNTIF(Расклады!X:AA,B243&amp;"+"&amp;A243)</f>
        <v>0</v>
      </c>
      <c r="E243" s="73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2">
        <f>SUMIF(Расклады!X:X,A243&amp;"+"&amp;B243,Расклады!Y:Y)+SUMIF(Расклады!X:X,B243&amp;"+"&amp;A243,Расклады!Z:Z)+SUMIF(Расклады!AA:AA,A243&amp;"+"&amp;B243,Расклады!AB:AB)+SUMIF(Расклады!AA:AA,B243&amp;"+"&amp;A243,Расклады!AC:AC)</f>
        <v>0</v>
      </c>
    </row>
    <row r="244" spans="1:6" ht="12.75">
      <c r="A244" s="61" t="str">
        <f t="shared" si="8"/>
        <v>---</v>
      </c>
      <c r="B244" s="74" t="str">
        <f t="shared" si="9"/>
        <v>---</v>
      </c>
      <c r="C244" s="45">
        <f>SUMIF(Расклады!X:X,A244&amp;"+"&amp;B244,Расклады!A:A)+SUMIF(Расклады!X:X,B244&amp;"+"&amp;A244,Расклады!K:K)+SUMIF(Расклады!AA:AA,A244&amp;"+"&amp;B244,Расклады!M:M)+SUMIF(Расклады!AA:AA,B244&amp;"+"&amp;A244,Расклады!W:W)</f>
        <v>0</v>
      </c>
      <c r="D244" s="70">
        <f>COUNTIF(Расклады!X:AA,A244&amp;"+"&amp;B244)+COUNTIF(Расклады!X:AA,B244&amp;"+"&amp;A244)</f>
        <v>0</v>
      </c>
      <c r="E244" s="73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2">
        <f>SUMIF(Расклады!X:X,A244&amp;"+"&amp;B244,Расклады!Y:Y)+SUMIF(Расклады!X:X,B244&amp;"+"&amp;A244,Расклады!Z:Z)+SUMIF(Расклады!AA:AA,A244&amp;"+"&amp;B244,Расклады!AB:AB)+SUMIF(Расклады!AA:AA,B244&amp;"+"&amp;A244,Расклады!AC:AC)</f>
        <v>0</v>
      </c>
    </row>
    <row r="245" spans="1:6" ht="12.75">
      <c r="A245" s="61" t="str">
        <f t="shared" si="8"/>
        <v>---</v>
      </c>
      <c r="B245" s="74" t="str">
        <f t="shared" si="9"/>
        <v>---</v>
      </c>
      <c r="C245" s="45">
        <f>SUMIF(Расклады!X:X,A245&amp;"+"&amp;B245,Расклады!A:A)+SUMIF(Расклады!X:X,B245&amp;"+"&amp;A245,Расклады!K:K)+SUMIF(Расклады!AA:AA,A245&amp;"+"&amp;B245,Расклады!M:M)+SUMIF(Расклады!AA:AA,B245&amp;"+"&amp;A245,Расклады!W:W)</f>
        <v>0</v>
      </c>
      <c r="D245" s="70">
        <f>COUNTIF(Расклады!X:AA,A245&amp;"+"&amp;B245)+COUNTIF(Расклады!X:AA,B245&amp;"+"&amp;A245)</f>
        <v>0</v>
      </c>
      <c r="E245" s="73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2">
        <f>SUMIF(Расклады!X:X,A245&amp;"+"&amp;B245,Расклады!Y:Y)+SUMIF(Расклады!X:X,B245&amp;"+"&amp;A245,Расклады!Z:Z)+SUMIF(Расклады!AA:AA,A245&amp;"+"&amp;B245,Расклады!AB:AB)+SUMIF(Расклады!AA:AA,B245&amp;"+"&amp;A245,Расклады!AC:AC)</f>
        <v>0</v>
      </c>
    </row>
    <row r="246" spans="1:6" ht="12.75">
      <c r="A246" s="61" t="str">
        <f t="shared" si="8"/>
        <v>---</v>
      </c>
      <c r="B246" s="74" t="str">
        <f t="shared" si="9"/>
        <v>---</v>
      </c>
      <c r="C246" s="45">
        <f>SUMIF(Расклады!X:X,A246&amp;"+"&amp;B246,Расклады!A:A)+SUMIF(Расклады!X:X,B246&amp;"+"&amp;A246,Расклады!K:K)+SUMIF(Расклады!AA:AA,A246&amp;"+"&amp;B246,Расклады!M:M)+SUMIF(Расклады!AA:AA,B246&amp;"+"&amp;A246,Расклады!W:W)</f>
        <v>0</v>
      </c>
      <c r="D246" s="70">
        <f>COUNTIF(Расклады!X:AA,A246&amp;"+"&amp;B246)+COUNTIF(Расклады!X:AA,B246&amp;"+"&amp;A246)</f>
        <v>0</v>
      </c>
      <c r="E246" s="73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2">
        <f>SUMIF(Расклады!X:X,A246&amp;"+"&amp;B246,Расклады!Y:Y)+SUMIF(Расклады!X:X,B246&amp;"+"&amp;A246,Расклады!Z:Z)+SUMIF(Расклады!AA:AA,A246&amp;"+"&amp;B246,Расклады!AB:AB)+SUMIF(Расклады!AA:AA,B246&amp;"+"&amp;A246,Расклады!AC:AC)</f>
        <v>0</v>
      </c>
    </row>
    <row r="247" spans="1:6" ht="12.75">
      <c r="A247" s="61" t="str">
        <f t="shared" si="8"/>
        <v>---</v>
      </c>
      <c r="B247" s="74" t="str">
        <f t="shared" si="9"/>
        <v>---</v>
      </c>
      <c r="C247" s="45">
        <f>SUMIF(Расклады!X:X,A247&amp;"+"&amp;B247,Расклады!A:A)+SUMIF(Расклады!X:X,B247&amp;"+"&amp;A247,Расклады!K:K)+SUMIF(Расклады!AA:AA,A247&amp;"+"&amp;B247,Расклады!M:M)+SUMIF(Расклады!AA:AA,B247&amp;"+"&amp;A247,Расклады!W:W)</f>
        <v>0</v>
      </c>
      <c r="D247" s="70">
        <f>COUNTIF(Расклады!X:AA,A247&amp;"+"&amp;B247)+COUNTIF(Расклады!X:AA,B247&amp;"+"&amp;A247)</f>
        <v>0</v>
      </c>
      <c r="E247" s="73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2">
        <f>SUMIF(Расклады!X:X,A247&amp;"+"&amp;B247,Расклады!Y:Y)+SUMIF(Расклады!X:X,B247&amp;"+"&amp;A247,Расклады!Z:Z)+SUMIF(Расклады!AA:AA,A247&amp;"+"&amp;B247,Расклады!AB:AB)+SUMIF(Расклады!AA:AA,B247&amp;"+"&amp;A247,Расклады!AC:AC)</f>
        <v>0</v>
      </c>
    </row>
    <row r="248" spans="1:6" ht="12.75">
      <c r="A248" s="61" t="str">
        <f t="shared" si="8"/>
        <v>---</v>
      </c>
      <c r="B248" s="74" t="str">
        <f t="shared" si="9"/>
        <v>---</v>
      </c>
      <c r="C248" s="45">
        <f>SUMIF(Расклады!X:X,A248&amp;"+"&amp;B248,Расклады!A:A)+SUMIF(Расклады!X:X,B248&amp;"+"&amp;A248,Расклады!K:K)+SUMIF(Расклады!AA:AA,A248&amp;"+"&amp;B248,Расклады!M:M)+SUMIF(Расклады!AA:AA,B248&amp;"+"&amp;A248,Расклады!W:W)</f>
        <v>0</v>
      </c>
      <c r="D248" s="70">
        <f>COUNTIF(Расклады!X:AA,A248&amp;"+"&amp;B248)+COUNTIF(Расклады!X:AA,B248&amp;"+"&amp;A248)</f>
        <v>0</v>
      </c>
      <c r="E248" s="73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2">
        <f>SUMIF(Расклады!X:X,A248&amp;"+"&amp;B248,Расклады!Y:Y)+SUMIF(Расклады!X:X,B248&amp;"+"&amp;A248,Расклады!Z:Z)+SUMIF(Расклады!AA:AA,A248&amp;"+"&amp;B248,Расклады!AB:AB)+SUMIF(Расклады!AA:AA,B248&amp;"+"&amp;A248,Расклады!AC:AC)</f>
        <v>0</v>
      </c>
    </row>
    <row r="249" spans="1:6" ht="12.75">
      <c r="A249" s="61" t="str">
        <f t="shared" si="8"/>
        <v>---</v>
      </c>
      <c r="B249" s="74" t="str">
        <f t="shared" si="9"/>
        <v>---</v>
      </c>
      <c r="C249" s="45">
        <f>SUMIF(Расклады!X:X,A249&amp;"+"&amp;B249,Расклады!A:A)+SUMIF(Расклады!X:X,B249&amp;"+"&amp;A249,Расклады!K:K)+SUMIF(Расклады!AA:AA,A249&amp;"+"&amp;B249,Расклады!M:M)+SUMIF(Расклады!AA:AA,B249&amp;"+"&amp;A249,Расклады!W:W)</f>
        <v>0</v>
      </c>
      <c r="D249" s="70">
        <f>COUNTIF(Расклады!X:AA,A249&amp;"+"&amp;B249)+COUNTIF(Расклады!X:AA,B249&amp;"+"&amp;A249)</f>
        <v>0</v>
      </c>
      <c r="E249" s="73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2">
        <f>SUMIF(Расклады!X:X,A249&amp;"+"&amp;B249,Расклады!Y:Y)+SUMIF(Расклады!X:X,B249&amp;"+"&amp;A249,Расклады!Z:Z)+SUMIF(Расклады!AA:AA,A249&amp;"+"&amp;B249,Расклады!AB:AB)+SUMIF(Расклады!AA:AA,B249&amp;"+"&amp;A249,Расклады!AC:AC)</f>
        <v>0</v>
      </c>
    </row>
    <row r="250" spans="1:6" ht="12.75">
      <c r="A250" s="61" t="str">
        <f t="shared" si="8"/>
        <v>---</v>
      </c>
      <c r="B250" s="74" t="str">
        <f t="shared" si="9"/>
        <v>---</v>
      </c>
      <c r="C250" s="45">
        <f>SUMIF(Расклады!X:X,A250&amp;"+"&amp;B250,Расклады!A:A)+SUMIF(Расклады!X:X,B250&amp;"+"&amp;A250,Расклады!K:K)+SUMIF(Расклады!AA:AA,A250&amp;"+"&amp;B250,Расклады!M:M)+SUMIF(Расклады!AA:AA,B250&amp;"+"&amp;A250,Расклады!W:W)</f>
        <v>0</v>
      </c>
      <c r="D250" s="70">
        <f>COUNTIF(Расклады!X:AA,A250&amp;"+"&amp;B250)+COUNTIF(Расклады!X:AA,B250&amp;"+"&amp;A250)</f>
        <v>0</v>
      </c>
      <c r="E250" s="73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2">
        <f>SUMIF(Расклады!X:X,A250&amp;"+"&amp;B250,Расклады!Y:Y)+SUMIF(Расклады!X:X,B250&amp;"+"&amp;A250,Расклады!Z:Z)+SUMIF(Расклады!AA:AA,A250&amp;"+"&amp;B250,Расклады!AB:AB)+SUMIF(Расклады!AA:AA,B250&amp;"+"&amp;A250,Расклады!AC:AC)</f>
        <v>0</v>
      </c>
    </row>
    <row r="251" spans="1:6" ht="12.75">
      <c r="A251" s="61" t="str">
        <f t="shared" si="8"/>
        <v>---</v>
      </c>
      <c r="B251" s="74" t="str">
        <f t="shared" si="9"/>
        <v>---</v>
      </c>
      <c r="C251" s="45">
        <f>SUMIF(Расклады!X:X,A251&amp;"+"&amp;B251,Расклады!A:A)+SUMIF(Расклады!X:X,B251&amp;"+"&amp;A251,Расклады!K:K)+SUMIF(Расклады!AA:AA,A251&amp;"+"&amp;B251,Расклады!M:M)+SUMIF(Расклады!AA:AA,B251&amp;"+"&amp;A251,Расклады!W:W)</f>
        <v>0</v>
      </c>
      <c r="D251" s="70">
        <f>COUNTIF(Расклады!X:AA,A251&amp;"+"&amp;B251)+COUNTIF(Расклады!X:AA,B251&amp;"+"&amp;A251)</f>
        <v>0</v>
      </c>
      <c r="E251" s="73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2">
        <f>SUMIF(Расклады!X:X,A251&amp;"+"&amp;B251,Расклады!Y:Y)+SUMIF(Расклады!X:X,B251&amp;"+"&amp;A251,Расклады!Z:Z)+SUMIF(Расклады!AA:AA,A251&amp;"+"&amp;B251,Расклады!AB:AB)+SUMIF(Расклады!AA:AA,B251&amp;"+"&amp;A251,Расклады!AC:AC)</f>
        <v>0</v>
      </c>
    </row>
    <row r="252" spans="1:6" ht="12.75">
      <c r="A252" s="61" t="str">
        <f t="shared" si="8"/>
        <v>---</v>
      </c>
      <c r="B252" s="74" t="str">
        <f t="shared" si="9"/>
        <v>---</v>
      </c>
      <c r="C252" s="45">
        <f>SUMIF(Расклады!X:X,A252&amp;"+"&amp;B252,Расклады!A:A)+SUMIF(Расклады!X:X,B252&amp;"+"&amp;A252,Расклады!K:K)+SUMIF(Расклады!AA:AA,A252&amp;"+"&amp;B252,Расклады!M:M)+SUMIF(Расклады!AA:AA,B252&amp;"+"&amp;A252,Расклады!W:W)</f>
        <v>0</v>
      </c>
      <c r="D252" s="70">
        <f>COUNTIF(Расклады!X:AA,A252&amp;"+"&amp;B252)+COUNTIF(Расклады!X:AA,B252&amp;"+"&amp;A252)</f>
        <v>0</v>
      </c>
      <c r="E252" s="73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2">
        <f>SUMIF(Расклады!X:X,A252&amp;"+"&amp;B252,Расклады!Y:Y)+SUMIF(Расклады!X:X,B252&amp;"+"&amp;A252,Расклады!Z:Z)+SUMIF(Расклады!AA:AA,A252&amp;"+"&amp;B252,Расклады!AB:AB)+SUMIF(Расклады!AA:AA,B252&amp;"+"&amp;A252,Расклады!AC:AC)</f>
        <v>0</v>
      </c>
    </row>
    <row r="253" spans="1:6" ht="12.75">
      <c r="A253" s="61" t="str">
        <f t="shared" si="8"/>
        <v>---</v>
      </c>
      <c r="B253" s="74" t="str">
        <f t="shared" si="9"/>
        <v>---</v>
      </c>
      <c r="C253" s="45">
        <f>SUMIF(Расклады!X:X,A253&amp;"+"&amp;B253,Расклады!A:A)+SUMIF(Расклады!X:X,B253&amp;"+"&amp;A253,Расклады!K:K)+SUMIF(Расклады!AA:AA,A253&amp;"+"&amp;B253,Расклады!M:M)+SUMIF(Расклады!AA:AA,B253&amp;"+"&amp;A253,Расклады!W:W)</f>
        <v>0</v>
      </c>
      <c r="D253" s="70">
        <f>COUNTIF(Расклады!X:AA,A253&amp;"+"&amp;B253)+COUNTIF(Расклады!X:AA,B253&amp;"+"&amp;A253)</f>
        <v>0</v>
      </c>
      <c r="E253" s="73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2">
        <f>SUMIF(Расклады!X:X,A253&amp;"+"&amp;B253,Расклады!Y:Y)+SUMIF(Расклады!X:X,B253&amp;"+"&amp;A253,Расклады!Z:Z)+SUMIF(Расклады!AA:AA,A253&amp;"+"&amp;B253,Расклады!AB:AB)+SUMIF(Расклады!AA:AA,B253&amp;"+"&amp;A253,Расклады!AC:AC)</f>
        <v>0</v>
      </c>
    </row>
    <row r="254" spans="1:6" ht="12.75">
      <c r="A254" s="61" t="str">
        <f t="shared" si="8"/>
        <v>---</v>
      </c>
      <c r="B254" s="74" t="str">
        <f t="shared" si="9"/>
        <v>---</v>
      </c>
      <c r="C254" s="45">
        <f>SUMIF(Расклады!X:X,A254&amp;"+"&amp;B254,Расклады!A:A)+SUMIF(Расклады!X:X,B254&amp;"+"&amp;A254,Расклады!K:K)+SUMIF(Расклады!AA:AA,A254&amp;"+"&amp;B254,Расклады!M:M)+SUMIF(Расклады!AA:AA,B254&amp;"+"&amp;A254,Расклады!W:W)</f>
        <v>0</v>
      </c>
      <c r="D254" s="70">
        <f>COUNTIF(Расклады!X:AA,A254&amp;"+"&amp;B254)+COUNTIF(Расклады!X:AA,B254&amp;"+"&amp;A254)</f>
        <v>0</v>
      </c>
      <c r="E254" s="73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2">
        <f>SUMIF(Расклады!X:X,A254&amp;"+"&amp;B254,Расклады!Y:Y)+SUMIF(Расклады!X:X,B254&amp;"+"&amp;A254,Расклады!Z:Z)+SUMIF(Расклады!AA:AA,A254&amp;"+"&amp;B254,Расклады!AB:AB)+SUMIF(Расклады!AA:AA,B254&amp;"+"&amp;A254,Расклады!AC:AC)</f>
        <v>0</v>
      </c>
    </row>
    <row r="255" spans="1:6" ht="12.75">
      <c r="A255" s="61" t="str">
        <f t="shared" si="8"/>
        <v>---</v>
      </c>
      <c r="B255" s="74" t="str">
        <f t="shared" si="9"/>
        <v>---</v>
      </c>
      <c r="C255" s="45">
        <f>SUMIF(Расклады!X:X,A255&amp;"+"&amp;B255,Расклады!A:A)+SUMIF(Расклады!X:X,B255&amp;"+"&amp;A255,Расклады!K:K)+SUMIF(Расклады!AA:AA,A255&amp;"+"&amp;B255,Расклады!M:M)+SUMIF(Расклады!AA:AA,B255&amp;"+"&amp;A255,Расклады!W:W)</f>
        <v>0</v>
      </c>
      <c r="D255" s="70">
        <f>COUNTIF(Расклады!X:AA,A255&amp;"+"&amp;B255)+COUNTIF(Расклады!X:AA,B255&amp;"+"&amp;A255)</f>
        <v>0</v>
      </c>
      <c r="E255" s="73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2">
        <f>SUMIF(Расклады!X:X,A255&amp;"+"&amp;B255,Расклады!Y:Y)+SUMIF(Расклады!X:X,B255&amp;"+"&amp;A255,Расклады!Z:Z)+SUMIF(Расклады!AA:AA,A255&amp;"+"&amp;B255,Расклады!AB:AB)+SUMIF(Расклады!AA:AA,B255&amp;"+"&amp;A255,Расклады!AC:AC)</f>
        <v>0</v>
      </c>
    </row>
    <row r="256" spans="1:6" ht="12.75">
      <c r="A256" s="61" t="str">
        <f t="shared" si="8"/>
        <v>---</v>
      </c>
      <c r="B256" s="74" t="str">
        <f t="shared" si="9"/>
        <v>---</v>
      </c>
      <c r="C256" s="45">
        <f>SUMIF(Расклады!X:X,A256&amp;"+"&amp;B256,Расклады!A:A)+SUMIF(Расклады!X:X,B256&amp;"+"&amp;A256,Расклады!K:K)+SUMIF(Расклады!AA:AA,A256&amp;"+"&amp;B256,Расклады!M:M)+SUMIF(Расклады!AA:AA,B256&amp;"+"&amp;A256,Расклады!W:W)</f>
        <v>0</v>
      </c>
      <c r="D256" s="70">
        <f>COUNTIF(Расклады!X:AA,A256&amp;"+"&amp;B256)+COUNTIF(Расклады!X:AA,B256&amp;"+"&amp;A256)</f>
        <v>0</v>
      </c>
      <c r="E256" s="73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2">
        <f>SUMIF(Расклады!X:X,A256&amp;"+"&amp;B256,Расклады!Y:Y)+SUMIF(Расклады!X:X,B256&amp;"+"&amp;A256,Расклады!Z:Z)+SUMIF(Расклады!AA:AA,A256&amp;"+"&amp;B256,Расклады!AB:AB)+SUMIF(Расклады!AA:AA,B256&amp;"+"&amp;A256,Расклады!AC:AC)</f>
        <v>0</v>
      </c>
    </row>
    <row r="257" spans="1:6" ht="12.75">
      <c r="A257" s="61" t="str">
        <f t="shared" si="8"/>
        <v>---</v>
      </c>
      <c r="B257" s="74" t="str">
        <f t="shared" si="9"/>
        <v>---</v>
      </c>
      <c r="C257" s="45">
        <f>SUMIF(Расклады!X:X,A257&amp;"+"&amp;B257,Расклады!A:A)+SUMIF(Расклады!X:X,B257&amp;"+"&amp;A257,Расклады!K:K)+SUMIF(Расклады!AA:AA,A257&amp;"+"&amp;B257,Расклады!M:M)+SUMIF(Расклады!AA:AA,B257&amp;"+"&amp;A257,Расклады!W:W)</f>
        <v>0</v>
      </c>
      <c r="D257" s="70">
        <f>COUNTIF(Расклады!X:AA,A257&amp;"+"&amp;B257)+COUNTIF(Расклады!X:AA,B257&amp;"+"&amp;A257)</f>
        <v>0</v>
      </c>
      <c r="E257" s="73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2">
        <f>SUMIF(Расклады!X:X,A257&amp;"+"&amp;B257,Расклады!Y:Y)+SUMIF(Расклады!X:X,B257&amp;"+"&amp;A257,Расклады!Z:Z)+SUMIF(Расклады!AA:AA,A257&amp;"+"&amp;B257,Расклады!AB:AB)+SUMIF(Расклады!AA:AA,B257&amp;"+"&amp;A257,Расклады!AC:AC)</f>
        <v>0</v>
      </c>
    </row>
    <row r="258" spans="1:6" ht="12.75">
      <c r="A258" s="61" t="str">
        <f t="shared" si="8"/>
        <v>---</v>
      </c>
      <c r="B258" s="74" t="str">
        <f t="shared" si="9"/>
        <v>---</v>
      </c>
      <c r="C258" s="45">
        <f>SUMIF(Расклады!X:X,A258&amp;"+"&amp;B258,Расклады!A:A)+SUMIF(Расклады!X:X,B258&amp;"+"&amp;A258,Расклады!K:K)+SUMIF(Расклады!AA:AA,A258&amp;"+"&amp;B258,Расклады!M:M)+SUMIF(Расклады!AA:AA,B258&amp;"+"&amp;A258,Расклады!W:W)</f>
        <v>0</v>
      </c>
      <c r="D258" s="70">
        <f>COUNTIF(Расклады!X:AA,A258&amp;"+"&amp;B258)+COUNTIF(Расклады!X:AA,B258&amp;"+"&amp;A258)</f>
        <v>0</v>
      </c>
      <c r="E258" s="73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2">
        <f>SUMIF(Расклады!X:X,A258&amp;"+"&amp;B258,Расклады!Y:Y)+SUMIF(Расклады!X:X,B258&amp;"+"&amp;A258,Расклады!Z:Z)+SUMIF(Расклады!AA:AA,A258&amp;"+"&amp;B258,Расклады!AB:AB)+SUMIF(Расклады!AA:AA,B258&amp;"+"&amp;A258,Расклады!AC:AC)</f>
        <v>0</v>
      </c>
    </row>
    <row r="259" spans="1:6" ht="12.75">
      <c r="A259" s="61" t="str">
        <f t="shared" si="8"/>
        <v>---</v>
      </c>
      <c r="B259" s="74" t="str">
        <f t="shared" si="9"/>
        <v>---</v>
      </c>
      <c r="C259" s="45">
        <f>SUMIF(Расклады!X:X,A259&amp;"+"&amp;B259,Расклады!A:A)+SUMIF(Расклады!X:X,B259&amp;"+"&amp;A259,Расклады!K:K)+SUMIF(Расклады!AA:AA,A259&amp;"+"&amp;B259,Расклады!M:M)+SUMIF(Расклады!AA:AA,B259&amp;"+"&amp;A259,Расклады!W:W)</f>
        <v>0</v>
      </c>
      <c r="D259" s="70">
        <f>COUNTIF(Расклады!X:AA,A259&amp;"+"&amp;B259)+COUNTIF(Расклады!X:AA,B259&amp;"+"&amp;A259)</f>
        <v>0</v>
      </c>
      <c r="E259" s="73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2">
        <f>SUMIF(Расклады!X:X,A259&amp;"+"&amp;B259,Расклады!Y:Y)+SUMIF(Расклады!X:X,B259&amp;"+"&amp;A259,Расклады!Z:Z)+SUMIF(Расклады!AA:AA,A259&amp;"+"&amp;B259,Расклады!AB:AB)+SUMIF(Расклады!AA:AA,B259&amp;"+"&amp;A259,Расклады!AC:AC)</f>
        <v>0</v>
      </c>
    </row>
    <row r="260" spans="1:6" ht="12.75">
      <c r="A260" s="61" t="str">
        <f t="shared" si="8"/>
        <v>---</v>
      </c>
      <c r="B260" s="74" t="str">
        <f t="shared" si="9"/>
        <v>---</v>
      </c>
      <c r="C260" s="45">
        <f>SUMIF(Расклады!X:X,A260&amp;"+"&amp;B260,Расклады!A:A)+SUMIF(Расклады!X:X,B260&amp;"+"&amp;A260,Расклады!K:K)+SUMIF(Расклады!AA:AA,A260&amp;"+"&amp;B260,Расклады!M:M)+SUMIF(Расклады!AA:AA,B260&amp;"+"&amp;A260,Расклады!W:W)</f>
        <v>0</v>
      </c>
      <c r="D260" s="70">
        <f>COUNTIF(Расклады!X:AA,A260&amp;"+"&amp;B260)+COUNTIF(Расклады!X:AA,B260&amp;"+"&amp;A260)</f>
        <v>0</v>
      </c>
      <c r="E260" s="73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2">
        <f>SUMIF(Расклады!X:X,A260&amp;"+"&amp;B260,Расклады!Y:Y)+SUMIF(Расклады!X:X,B260&amp;"+"&amp;A260,Расклады!Z:Z)+SUMIF(Расклады!AA:AA,A260&amp;"+"&amp;B260,Расклады!AB:AB)+SUMIF(Расклады!AA:AA,B260&amp;"+"&amp;A260,Расклады!AC:AC)</f>
        <v>0</v>
      </c>
    </row>
    <row r="261" spans="1:6" ht="12.75">
      <c r="A261" s="61" t="str">
        <f t="shared" si="8"/>
        <v>---</v>
      </c>
      <c r="B261" s="74" t="str">
        <f t="shared" si="9"/>
        <v>---</v>
      </c>
      <c r="C261" s="45">
        <f>SUMIF(Расклады!X:X,A261&amp;"+"&amp;B261,Расклады!A:A)+SUMIF(Расклады!X:X,B261&amp;"+"&amp;A261,Расклады!K:K)+SUMIF(Расклады!AA:AA,A261&amp;"+"&amp;B261,Расклады!M:M)+SUMIF(Расклады!AA:AA,B261&amp;"+"&amp;A261,Расклады!W:W)</f>
        <v>0</v>
      </c>
      <c r="D261" s="70">
        <f>COUNTIF(Расклады!X:AA,A261&amp;"+"&amp;B261)+COUNTIF(Расклады!X:AA,B261&amp;"+"&amp;A261)</f>
        <v>0</v>
      </c>
      <c r="E261" s="73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2">
        <f>SUMIF(Расклады!X:X,A261&amp;"+"&amp;B261,Расклады!Y:Y)+SUMIF(Расклады!X:X,B261&amp;"+"&amp;A261,Расклады!Z:Z)+SUMIF(Расклады!AA:AA,A261&amp;"+"&amp;B261,Расклады!AB:AB)+SUMIF(Расклады!AA:AA,B261&amp;"+"&amp;A261,Расклады!AC:AC)</f>
        <v>0</v>
      </c>
    </row>
    <row r="262" spans="1:6" ht="12.75">
      <c r="A262" s="61" t="str">
        <f t="shared" si="8"/>
        <v>---</v>
      </c>
      <c r="B262" s="74" t="str">
        <f t="shared" si="9"/>
        <v>---</v>
      </c>
      <c r="C262" s="45">
        <f>SUMIF(Расклады!X:X,A262&amp;"+"&amp;B262,Расклады!A:A)+SUMIF(Расклады!X:X,B262&amp;"+"&amp;A262,Расклады!K:K)+SUMIF(Расклады!AA:AA,A262&amp;"+"&amp;B262,Расклады!M:M)+SUMIF(Расклады!AA:AA,B262&amp;"+"&amp;A262,Расклады!W:W)</f>
        <v>0</v>
      </c>
      <c r="D262" s="70">
        <f>COUNTIF(Расклады!X:AA,A262&amp;"+"&amp;B262)+COUNTIF(Расклады!X:AA,B262&amp;"+"&amp;A262)</f>
        <v>0</v>
      </c>
      <c r="E262" s="73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2">
        <f>SUMIF(Расклады!X:X,A262&amp;"+"&amp;B262,Расклады!Y:Y)+SUMIF(Расклады!X:X,B262&amp;"+"&amp;A262,Расклады!Z:Z)+SUMIF(Расклады!AA:AA,A262&amp;"+"&amp;B262,Расклады!AB:AB)+SUMIF(Расклады!AA:AA,B262&amp;"+"&amp;A262,Расклады!AC:AC)</f>
        <v>0</v>
      </c>
    </row>
    <row r="263" spans="1:6" ht="12.75">
      <c r="A263" s="61" t="str">
        <f t="shared" si="8"/>
        <v>---</v>
      </c>
      <c r="B263" s="74" t="str">
        <f t="shared" si="9"/>
        <v>---</v>
      </c>
      <c r="C263" s="45">
        <f>SUMIF(Расклады!X:X,A263&amp;"+"&amp;B263,Расклады!A:A)+SUMIF(Расклады!X:X,B263&amp;"+"&amp;A263,Расклады!K:K)+SUMIF(Расклады!AA:AA,A263&amp;"+"&amp;B263,Расклады!M:M)+SUMIF(Расклады!AA:AA,B263&amp;"+"&amp;A263,Расклады!W:W)</f>
        <v>0</v>
      </c>
      <c r="D263" s="70">
        <f>COUNTIF(Расклады!X:AA,A263&amp;"+"&amp;B263)+COUNTIF(Расклады!X:AA,B263&amp;"+"&amp;A263)</f>
        <v>0</v>
      </c>
      <c r="E263" s="73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2">
        <f>SUMIF(Расклады!X:X,A263&amp;"+"&amp;B263,Расклады!Y:Y)+SUMIF(Расклады!X:X,B263&amp;"+"&amp;A263,Расклады!Z:Z)+SUMIF(Расклады!AA:AA,A263&amp;"+"&amp;B263,Расклады!AB:AB)+SUMIF(Расклады!AA:AA,B263&amp;"+"&amp;A263,Расклады!AC:AC)</f>
        <v>0</v>
      </c>
    </row>
    <row r="264" spans="1:6" ht="12.75">
      <c r="A264" s="61" t="str">
        <f t="shared" si="8"/>
        <v>---</v>
      </c>
      <c r="B264" s="74" t="str">
        <f t="shared" si="9"/>
        <v>---</v>
      </c>
      <c r="C264" s="45">
        <f>SUMIF(Расклады!X:X,A264&amp;"+"&amp;B264,Расклады!A:A)+SUMIF(Расклады!X:X,B264&amp;"+"&amp;A264,Расклады!K:K)+SUMIF(Расклады!AA:AA,A264&amp;"+"&amp;B264,Расклады!M:M)+SUMIF(Расклады!AA:AA,B264&amp;"+"&amp;A264,Расклады!W:W)</f>
        <v>0</v>
      </c>
      <c r="D264" s="70">
        <f>COUNTIF(Расклады!X:AA,A264&amp;"+"&amp;B264)+COUNTIF(Расклады!X:AA,B264&amp;"+"&amp;A264)</f>
        <v>0</v>
      </c>
      <c r="E264" s="73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2">
        <f>SUMIF(Расклады!X:X,A264&amp;"+"&amp;B264,Расклады!Y:Y)+SUMIF(Расклады!X:X,B264&amp;"+"&amp;A264,Расклады!Z:Z)+SUMIF(Расклады!AA:AA,A264&amp;"+"&amp;B264,Расклады!AB:AB)+SUMIF(Расклады!AA:AA,B264&amp;"+"&amp;A264,Расклады!AC:AC)</f>
        <v>0</v>
      </c>
    </row>
    <row r="265" spans="1:6" ht="12.75">
      <c r="A265" s="61" t="str">
        <f t="shared" si="8"/>
        <v>---</v>
      </c>
      <c r="B265" s="74" t="str">
        <f t="shared" si="9"/>
        <v>---</v>
      </c>
      <c r="C265" s="45">
        <f>SUMIF(Расклады!X:X,A265&amp;"+"&amp;B265,Расклады!A:A)+SUMIF(Расклады!X:X,B265&amp;"+"&amp;A265,Расклады!K:K)+SUMIF(Расклады!AA:AA,A265&amp;"+"&amp;B265,Расклады!M:M)+SUMIF(Расклады!AA:AA,B265&amp;"+"&amp;A265,Расклады!W:W)</f>
        <v>0</v>
      </c>
      <c r="D265" s="70">
        <f>COUNTIF(Расклады!X:AA,A265&amp;"+"&amp;B265)+COUNTIF(Расклады!X:AA,B265&amp;"+"&amp;A265)</f>
        <v>0</v>
      </c>
      <c r="E265" s="73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2">
        <f>SUMIF(Расклады!X:X,A265&amp;"+"&amp;B265,Расклады!Y:Y)+SUMIF(Расклады!X:X,B265&amp;"+"&amp;A265,Расклады!Z:Z)+SUMIF(Расклады!AA:AA,A265&amp;"+"&amp;B265,Расклады!AB:AB)+SUMIF(Расклады!AA:AA,B265&amp;"+"&amp;A265,Расклады!AC:AC)</f>
        <v>0</v>
      </c>
    </row>
    <row r="266" spans="1:6" ht="12.75">
      <c r="A266" s="61" t="str">
        <f t="shared" si="8"/>
        <v>---</v>
      </c>
      <c r="B266" s="74" t="str">
        <f t="shared" si="9"/>
        <v>---</v>
      </c>
      <c r="C266" s="45">
        <f>SUMIF(Расклады!X:X,A266&amp;"+"&amp;B266,Расклады!A:A)+SUMIF(Расклады!X:X,B266&amp;"+"&amp;A266,Расклады!K:K)+SUMIF(Расклады!AA:AA,A266&amp;"+"&amp;B266,Расклады!M:M)+SUMIF(Расклады!AA:AA,B266&amp;"+"&amp;A266,Расклады!W:W)</f>
        <v>0</v>
      </c>
      <c r="D266" s="70">
        <f>COUNTIF(Расклады!X:AA,A266&amp;"+"&amp;B266)+COUNTIF(Расклады!X:AA,B266&amp;"+"&amp;A266)</f>
        <v>0</v>
      </c>
      <c r="E266" s="73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2">
        <f>SUMIF(Расклады!X:X,A266&amp;"+"&amp;B266,Расклады!Y:Y)+SUMIF(Расклады!X:X,B266&amp;"+"&amp;A266,Расклады!Z:Z)+SUMIF(Расклады!AA:AA,A266&amp;"+"&amp;B266,Расклады!AB:AB)+SUMIF(Расклады!AA:AA,B266&amp;"+"&amp;A266,Расклады!AC:AC)</f>
        <v>0</v>
      </c>
    </row>
    <row r="267" spans="1:6" ht="12.75">
      <c r="A267" s="61" t="str">
        <f t="shared" si="8"/>
        <v>---</v>
      </c>
      <c r="B267" s="74" t="str">
        <f t="shared" si="9"/>
        <v>---</v>
      </c>
      <c r="C267" s="45">
        <f>SUMIF(Расклады!X:X,A267&amp;"+"&amp;B267,Расклады!A:A)+SUMIF(Расклады!X:X,B267&amp;"+"&amp;A267,Расклады!K:K)+SUMIF(Расклады!AA:AA,A267&amp;"+"&amp;B267,Расклады!M:M)+SUMIF(Расклады!AA:AA,B267&amp;"+"&amp;A267,Расклады!W:W)</f>
        <v>0</v>
      </c>
      <c r="D267" s="70">
        <f>COUNTIF(Расклады!X:AA,A267&amp;"+"&amp;B267)+COUNTIF(Расклады!X:AA,B267&amp;"+"&amp;A267)</f>
        <v>0</v>
      </c>
      <c r="E267" s="73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2">
        <f>SUMIF(Расклады!X:X,A267&amp;"+"&amp;B267,Расклады!Y:Y)+SUMIF(Расклады!X:X,B267&amp;"+"&amp;A267,Расклады!Z:Z)+SUMIF(Расклады!AA:AA,A267&amp;"+"&amp;B267,Расклады!AB:AB)+SUMIF(Расклады!AA:AA,B267&amp;"+"&amp;A267,Расклады!AC:AC)</f>
        <v>0</v>
      </c>
    </row>
    <row r="268" spans="1:6" ht="12.75">
      <c r="A268" s="61" t="str">
        <f t="shared" si="8"/>
        <v>---</v>
      </c>
      <c r="B268" s="74" t="str">
        <f t="shared" si="9"/>
        <v>---</v>
      </c>
      <c r="C268" s="45">
        <f>SUMIF(Расклады!X:X,A268&amp;"+"&amp;B268,Расклады!A:A)+SUMIF(Расклады!X:X,B268&amp;"+"&amp;A268,Расклады!K:K)+SUMIF(Расклады!AA:AA,A268&amp;"+"&amp;B268,Расклады!M:M)+SUMIF(Расклады!AA:AA,B268&amp;"+"&amp;A268,Расклады!W:W)</f>
        <v>0</v>
      </c>
      <c r="D268" s="70">
        <f>COUNTIF(Расклады!X:AA,A268&amp;"+"&amp;B268)+COUNTIF(Расклады!X:AA,B268&amp;"+"&amp;A268)</f>
        <v>0</v>
      </c>
      <c r="E268" s="73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2">
        <f>SUMIF(Расклады!X:X,A268&amp;"+"&amp;B268,Расклады!Y:Y)+SUMIF(Расклады!X:X,B268&amp;"+"&amp;A268,Расклады!Z:Z)+SUMIF(Расклады!AA:AA,A268&amp;"+"&amp;B268,Расклады!AB:AB)+SUMIF(Расклады!AA:AA,B268&amp;"+"&amp;A268,Расклады!AC:AC)</f>
        <v>0</v>
      </c>
    </row>
    <row r="269" spans="1:6" ht="12.75">
      <c r="A269" s="61" t="str">
        <f t="shared" si="8"/>
        <v>---</v>
      </c>
      <c r="B269" s="74" t="str">
        <f t="shared" si="9"/>
        <v>---</v>
      </c>
      <c r="C269" s="45">
        <f>SUMIF(Расклады!X:X,A269&amp;"+"&amp;B269,Расклады!A:A)+SUMIF(Расклады!X:X,B269&amp;"+"&amp;A269,Расклады!K:K)+SUMIF(Расклады!AA:AA,A269&amp;"+"&amp;B269,Расклады!M:M)+SUMIF(Расклады!AA:AA,B269&amp;"+"&amp;A269,Расклады!W:W)</f>
        <v>0</v>
      </c>
      <c r="D269" s="70">
        <f>COUNTIF(Расклады!X:AA,A269&amp;"+"&amp;B269)+COUNTIF(Расклады!X:AA,B269&amp;"+"&amp;A269)</f>
        <v>0</v>
      </c>
      <c r="E269" s="73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2">
        <f>SUMIF(Расклады!X:X,A269&amp;"+"&amp;B269,Расклады!Y:Y)+SUMIF(Расклады!X:X,B269&amp;"+"&amp;A269,Расклады!Z:Z)+SUMIF(Расклады!AA:AA,A269&amp;"+"&amp;B269,Расклады!AB:AB)+SUMIF(Расклады!AA:AA,B269&amp;"+"&amp;A269,Расклады!AC:AC)</f>
        <v>0</v>
      </c>
    </row>
    <row r="270" spans="1:6" ht="12.75">
      <c r="A270" s="61" t="str">
        <f t="shared" si="8"/>
        <v>---</v>
      </c>
      <c r="B270" s="74" t="str">
        <f t="shared" si="9"/>
        <v>---</v>
      </c>
      <c r="C270" s="45">
        <f>SUMIF(Расклады!X:X,A270&amp;"+"&amp;B270,Расклады!A:A)+SUMIF(Расклады!X:X,B270&amp;"+"&amp;A270,Расклады!K:K)+SUMIF(Расклады!AA:AA,A270&amp;"+"&amp;B270,Расклады!M:M)+SUMIF(Расклады!AA:AA,B270&amp;"+"&amp;A270,Расклады!W:W)</f>
        <v>0</v>
      </c>
      <c r="D270" s="70">
        <f>COUNTIF(Расклады!X:AA,A270&amp;"+"&amp;B270)+COUNTIF(Расклады!X:AA,B270&amp;"+"&amp;A270)</f>
        <v>0</v>
      </c>
      <c r="E270" s="73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2">
        <f>SUMIF(Расклады!X:X,A270&amp;"+"&amp;B270,Расклады!Y:Y)+SUMIF(Расклады!X:X,B270&amp;"+"&amp;A270,Расклады!Z:Z)+SUMIF(Расклады!AA:AA,A270&amp;"+"&amp;B270,Расклады!AB:AB)+SUMIF(Расклады!AA:AA,B270&amp;"+"&amp;A270,Расклады!AC:AC)</f>
        <v>0</v>
      </c>
    </row>
    <row r="271" spans="1:6" ht="12.75">
      <c r="A271" s="61" t="str">
        <f t="shared" si="8"/>
        <v>---</v>
      </c>
      <c r="B271" s="74" t="str">
        <f t="shared" si="9"/>
        <v>---</v>
      </c>
      <c r="C271" s="45">
        <f>SUMIF(Расклады!X:X,A271&amp;"+"&amp;B271,Расклады!A:A)+SUMIF(Расклады!X:X,B271&amp;"+"&amp;A271,Расклады!K:K)+SUMIF(Расклады!AA:AA,A271&amp;"+"&amp;B271,Расклады!M:M)+SUMIF(Расклады!AA:AA,B271&amp;"+"&amp;A271,Расклады!W:W)</f>
        <v>0</v>
      </c>
      <c r="D271" s="70">
        <f>COUNTIF(Расклады!X:AA,A271&amp;"+"&amp;B271)+COUNTIF(Расклады!X:AA,B271&amp;"+"&amp;A271)</f>
        <v>0</v>
      </c>
      <c r="E271" s="73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2">
        <f>SUMIF(Расклады!X:X,A271&amp;"+"&amp;B271,Расклады!Y:Y)+SUMIF(Расклады!X:X,B271&amp;"+"&amp;A271,Расклады!Z:Z)+SUMIF(Расклады!AA:AA,A271&amp;"+"&amp;B271,Расклады!AB:AB)+SUMIF(Расклады!AA:AA,B271&amp;"+"&amp;A271,Расклады!AC:AC)</f>
        <v>0</v>
      </c>
    </row>
    <row r="272" spans="1:6" ht="12.75">
      <c r="A272" s="61" t="str">
        <f t="shared" si="8"/>
        <v>---</v>
      </c>
      <c r="B272" s="74" t="str">
        <f t="shared" si="9"/>
        <v>---</v>
      </c>
      <c r="C272" s="45">
        <f>SUMIF(Расклады!X:X,A272&amp;"+"&amp;B272,Расклады!A:A)+SUMIF(Расклады!X:X,B272&amp;"+"&amp;A272,Расклады!K:K)+SUMIF(Расклады!AA:AA,A272&amp;"+"&amp;B272,Расклады!M:M)+SUMIF(Расклады!AA:AA,B272&amp;"+"&amp;A272,Расклады!W:W)</f>
        <v>0</v>
      </c>
      <c r="D272" s="70">
        <f>COUNTIF(Расклады!X:AA,A272&amp;"+"&amp;B272)+COUNTIF(Расклады!X:AA,B272&amp;"+"&amp;A272)</f>
        <v>0</v>
      </c>
      <c r="E272" s="73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2">
        <f>SUMIF(Расклады!X:X,A272&amp;"+"&amp;B272,Расклады!Y:Y)+SUMIF(Расклады!X:X,B272&amp;"+"&amp;A272,Расклады!Z:Z)+SUMIF(Расклады!AA:AA,A272&amp;"+"&amp;B272,Расклады!AB:AB)+SUMIF(Расклады!AA:AA,B272&amp;"+"&amp;A272,Расклады!AC:AC)</f>
        <v>0</v>
      </c>
    </row>
    <row r="273" spans="1:6" ht="12.75">
      <c r="A273" s="61" t="str">
        <f t="shared" si="8"/>
        <v>---</v>
      </c>
      <c r="B273" s="74" t="str">
        <f t="shared" si="9"/>
        <v>---</v>
      </c>
      <c r="C273" s="45">
        <f>SUMIF(Расклады!X:X,A273&amp;"+"&amp;B273,Расклады!A:A)+SUMIF(Расклады!X:X,B273&amp;"+"&amp;A273,Расклады!K:K)+SUMIF(Расклады!AA:AA,A273&amp;"+"&amp;B273,Расклады!M:M)+SUMIF(Расклады!AA:AA,B273&amp;"+"&amp;A273,Расклады!W:W)</f>
        <v>0</v>
      </c>
      <c r="D273" s="70">
        <f>COUNTIF(Расклады!X:AA,A273&amp;"+"&amp;B273)+COUNTIF(Расклады!X:AA,B273&amp;"+"&amp;A273)</f>
        <v>0</v>
      </c>
      <c r="E273" s="73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2">
        <f>SUMIF(Расклады!X:X,A273&amp;"+"&amp;B273,Расклады!Y:Y)+SUMIF(Расклады!X:X,B273&amp;"+"&amp;A273,Расклады!Z:Z)+SUMIF(Расклады!AA:AA,A273&amp;"+"&amp;B273,Расклады!AB:AB)+SUMIF(Расклады!AA:AA,B273&amp;"+"&amp;A273,Расклады!AC:AC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25" bestFit="1" customWidth="1"/>
    <col min="4" max="4" width="6.37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625" style="25" bestFit="1" customWidth="1"/>
    <col min="10" max="10" width="5.125" style="10" customWidth="1"/>
    <col min="11" max="11" width="6.00390625" style="10" bestFit="1" customWidth="1"/>
    <col min="12" max="12" width="0.74609375" style="15" customWidth="1"/>
    <col min="13" max="13" width="6.00390625" style="10" bestFit="1" customWidth="1"/>
    <col min="14" max="14" width="5.25390625" style="10" customWidth="1"/>
    <col min="15" max="15" width="3.625" style="25" bestFit="1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625" style="25" bestFit="1" customWidth="1"/>
    <col min="22" max="22" width="5.25390625" style="10" customWidth="1"/>
    <col min="23" max="23" width="6.00390625" style="10" bestFit="1" customWidth="1"/>
    <col min="24" max="24" width="5.625" style="152" customWidth="1"/>
    <col min="25" max="26" width="5.00390625" style="10" customWidth="1"/>
    <col min="27" max="27" width="5.625" style="10" customWidth="1"/>
    <col min="28" max="16384" width="5.00390625" style="10" customWidth="1"/>
  </cols>
  <sheetData>
    <row r="1" spans="1:23" ht="15">
      <c r="A1" s="2"/>
      <c r="B1" s="3" t="s">
        <v>2</v>
      </c>
      <c r="C1" s="4"/>
      <c r="D1" s="3"/>
      <c r="E1" s="5" t="s">
        <v>3</v>
      </c>
      <c r="F1" s="1"/>
      <c r="G1" s="6" t="s">
        <v>4</v>
      </c>
      <c r="H1" s="6"/>
      <c r="I1" s="7" t="s">
        <v>5</v>
      </c>
      <c r="J1" s="7"/>
      <c r="K1" s="8"/>
      <c r="L1" s="9">
        <v>150</v>
      </c>
      <c r="M1" s="2"/>
      <c r="N1" s="3" t="s">
        <v>2</v>
      </c>
      <c r="O1" s="4"/>
      <c r="P1" s="3"/>
      <c r="Q1" s="5" t="s">
        <v>6</v>
      </c>
      <c r="R1" s="1"/>
      <c r="S1" s="6" t="s">
        <v>4</v>
      </c>
      <c r="T1" s="6"/>
      <c r="U1" s="7" t="s">
        <v>0</v>
      </c>
      <c r="V1" s="7"/>
      <c r="W1" s="8"/>
    </row>
    <row r="2" spans="1:23" ht="12.75">
      <c r="A2" s="11"/>
      <c r="B2" s="11"/>
      <c r="C2" s="12"/>
      <c r="D2" s="13"/>
      <c r="E2" s="13"/>
      <c r="F2" s="13"/>
      <c r="G2" s="14" t="s">
        <v>7</v>
      </c>
      <c r="H2" s="14"/>
      <c r="I2" s="7" t="s">
        <v>8</v>
      </c>
      <c r="J2" s="7"/>
      <c r="K2" s="8"/>
      <c r="L2" s="9">
        <v>150</v>
      </c>
      <c r="M2" s="11"/>
      <c r="N2" s="11"/>
      <c r="O2" s="12"/>
      <c r="P2" s="13"/>
      <c r="Q2" s="13"/>
      <c r="R2" s="13"/>
      <c r="S2" s="14" t="s">
        <v>7</v>
      </c>
      <c r="T2" s="14"/>
      <c r="U2" s="7" t="s">
        <v>9</v>
      </c>
      <c r="V2" s="7"/>
      <c r="W2" s="8"/>
    </row>
    <row r="3" spans="1:23" ht="4.5" customHeight="1">
      <c r="A3" s="99"/>
      <c r="B3" s="100"/>
      <c r="C3" s="101"/>
      <c r="D3" s="102"/>
      <c r="E3" s="103"/>
      <c r="F3" s="104"/>
      <c r="G3" s="105"/>
      <c r="H3" s="105"/>
      <c r="I3" s="101"/>
      <c r="J3" s="100"/>
      <c r="K3" s="106"/>
      <c r="L3" s="107"/>
      <c r="M3" s="99"/>
      <c r="N3" s="100"/>
      <c r="O3" s="101"/>
      <c r="P3" s="102"/>
      <c r="Q3" s="103"/>
      <c r="R3" s="104"/>
      <c r="S3" s="105"/>
      <c r="T3" s="105"/>
      <c r="U3" s="101"/>
      <c r="V3" s="100"/>
      <c r="W3" s="106"/>
    </row>
    <row r="4" spans="1:24" s="49" customFormat="1" ht="12.75" customHeight="1">
      <c r="A4" s="108"/>
      <c r="B4" s="109"/>
      <c r="C4" s="110"/>
      <c r="D4" s="111"/>
      <c r="E4" s="112" t="s">
        <v>48</v>
      </c>
      <c r="F4" s="113" t="s">
        <v>121</v>
      </c>
      <c r="G4" s="53"/>
      <c r="H4" s="114"/>
      <c r="I4" s="62"/>
      <c r="J4" s="63"/>
      <c r="K4" s="64"/>
      <c r="L4" s="115"/>
      <c r="M4" s="108"/>
      <c r="N4" s="109"/>
      <c r="O4" s="110"/>
      <c r="P4" s="111"/>
      <c r="Q4" s="112" t="s">
        <v>48</v>
      </c>
      <c r="R4" s="113" t="s">
        <v>135</v>
      </c>
      <c r="S4" s="53"/>
      <c r="T4" s="114"/>
      <c r="U4" s="62"/>
      <c r="V4" s="63"/>
      <c r="W4" s="64"/>
      <c r="X4" s="153"/>
    </row>
    <row r="5" spans="1:24" s="49" customFormat="1" ht="12.75" customHeight="1">
      <c r="A5" s="108"/>
      <c r="B5" s="109"/>
      <c r="C5" s="110"/>
      <c r="D5" s="111"/>
      <c r="E5" s="116" t="s">
        <v>49</v>
      </c>
      <c r="F5" s="113" t="s">
        <v>122</v>
      </c>
      <c r="G5" s="117"/>
      <c r="H5" s="114"/>
      <c r="I5" s="65"/>
      <c r="J5" s="6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67"/>
      <c r="L5" s="115"/>
      <c r="M5" s="108"/>
      <c r="N5" s="109"/>
      <c r="O5" s="110"/>
      <c r="P5" s="111"/>
      <c r="Q5" s="116" t="s">
        <v>49</v>
      </c>
      <c r="R5" s="113" t="s">
        <v>136</v>
      </c>
      <c r="S5" s="117"/>
      <c r="T5" s="114"/>
      <c r="U5" s="65"/>
      <c r="V5" s="6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67"/>
      <c r="X5" s="153"/>
    </row>
    <row r="6" spans="1:24" s="49" customFormat="1" ht="12.75" customHeight="1">
      <c r="A6" s="108"/>
      <c r="B6" s="109"/>
      <c r="C6" s="110"/>
      <c r="D6" s="111"/>
      <c r="E6" s="116" t="s">
        <v>50</v>
      </c>
      <c r="F6" s="113" t="s">
        <v>123</v>
      </c>
      <c r="G6" s="53"/>
      <c r="H6" s="114"/>
      <c r="I6" s="6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J6" s="66" t="str">
        <f>IF(J5="","","+")</f>
        <v>+</v>
      </c>
      <c r="K6" s="6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115"/>
      <c r="M6" s="108"/>
      <c r="N6" s="109"/>
      <c r="O6" s="110"/>
      <c r="P6" s="111"/>
      <c r="Q6" s="116" t="s">
        <v>50</v>
      </c>
      <c r="R6" s="113" t="s">
        <v>137</v>
      </c>
      <c r="S6" s="53"/>
      <c r="T6" s="114"/>
      <c r="U6" s="6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13.1</v>
      </c>
      <c r="V6" s="66" t="str">
        <f>IF(V5="","","+")</f>
        <v>+</v>
      </c>
      <c r="W6" s="6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0.1</v>
      </c>
      <c r="X6" s="153"/>
    </row>
    <row r="7" spans="1:24" s="49" customFormat="1" ht="12.75" customHeight="1">
      <c r="A7" s="108"/>
      <c r="B7" s="109"/>
      <c r="C7" s="110"/>
      <c r="D7" s="111"/>
      <c r="E7" s="112" t="s">
        <v>51</v>
      </c>
      <c r="F7" s="113" t="s">
        <v>124</v>
      </c>
      <c r="G7" s="53"/>
      <c r="H7" s="114"/>
      <c r="I7" s="65"/>
      <c r="J7" s="6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K7" s="67"/>
      <c r="L7" s="115"/>
      <c r="M7" s="108"/>
      <c r="N7" s="109"/>
      <c r="O7" s="110"/>
      <c r="P7" s="111"/>
      <c r="Q7" s="112" t="s">
        <v>51</v>
      </c>
      <c r="R7" s="113" t="s">
        <v>138</v>
      </c>
      <c r="S7" s="53"/>
      <c r="T7" s="114"/>
      <c r="U7" s="65"/>
      <c r="V7" s="6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67"/>
      <c r="X7" s="153"/>
    </row>
    <row r="8" spans="1:24" s="49" customFormat="1" ht="12.75" customHeight="1">
      <c r="A8" s="118" t="s">
        <v>48</v>
      </c>
      <c r="B8" s="119" t="s">
        <v>131</v>
      </c>
      <c r="C8" s="110"/>
      <c r="D8" s="111"/>
      <c r="E8" s="120"/>
      <c r="F8" s="53"/>
      <c r="G8" s="112" t="s">
        <v>48</v>
      </c>
      <c r="H8" s="121" t="s">
        <v>125</v>
      </c>
      <c r="I8" s="53"/>
      <c r="J8" s="117"/>
      <c r="K8" s="54"/>
      <c r="L8" s="115"/>
      <c r="M8" s="118" t="s">
        <v>48</v>
      </c>
      <c r="N8" s="119" t="s">
        <v>146</v>
      </c>
      <c r="O8" s="110"/>
      <c r="P8" s="111"/>
      <c r="Q8" s="120"/>
      <c r="R8" s="53"/>
      <c r="S8" s="112" t="s">
        <v>48</v>
      </c>
      <c r="T8" s="177" t="s">
        <v>139</v>
      </c>
      <c r="U8" s="53"/>
      <c r="V8" s="117"/>
      <c r="W8" s="54"/>
      <c r="X8" s="153"/>
    </row>
    <row r="9" spans="1:24" s="49" customFormat="1" ht="12.75" customHeight="1">
      <c r="A9" s="122" t="s">
        <v>49</v>
      </c>
      <c r="B9" s="119" t="s">
        <v>132</v>
      </c>
      <c r="C9" s="123"/>
      <c r="D9" s="111"/>
      <c r="E9" s="120"/>
      <c r="F9" s="124"/>
      <c r="G9" s="116" t="s">
        <v>49</v>
      </c>
      <c r="H9" s="121" t="s">
        <v>126</v>
      </c>
      <c r="I9" s="53"/>
      <c r="J9" s="117"/>
      <c r="K9" s="54"/>
      <c r="L9" s="115"/>
      <c r="M9" s="122" t="s">
        <v>49</v>
      </c>
      <c r="N9" s="119" t="s">
        <v>147</v>
      </c>
      <c r="O9" s="123"/>
      <c r="P9" s="111"/>
      <c r="Q9" s="120"/>
      <c r="R9" s="124"/>
      <c r="S9" s="116" t="s">
        <v>49</v>
      </c>
      <c r="T9" s="177" t="s">
        <v>140</v>
      </c>
      <c r="U9" s="53"/>
      <c r="V9" s="117"/>
      <c r="W9" s="54"/>
      <c r="X9" s="153"/>
    </row>
    <row r="10" spans="1:24" s="49" customFormat="1" ht="12.75" customHeight="1">
      <c r="A10" s="122" t="s">
        <v>50</v>
      </c>
      <c r="B10" s="174" t="s">
        <v>133</v>
      </c>
      <c r="C10" s="110"/>
      <c r="D10" s="111"/>
      <c r="E10" s="120"/>
      <c r="F10" s="124"/>
      <c r="G10" s="116" t="s">
        <v>50</v>
      </c>
      <c r="H10" s="121" t="s">
        <v>127</v>
      </c>
      <c r="I10" s="53"/>
      <c r="J10" s="53"/>
      <c r="K10" s="54"/>
      <c r="L10" s="115"/>
      <c r="M10" s="122" t="s">
        <v>50</v>
      </c>
      <c r="N10" s="119" t="s">
        <v>148</v>
      </c>
      <c r="O10" s="110"/>
      <c r="P10" s="111"/>
      <c r="Q10" s="120"/>
      <c r="R10" s="124"/>
      <c r="S10" s="116" t="s">
        <v>50</v>
      </c>
      <c r="T10" s="121" t="s">
        <v>141</v>
      </c>
      <c r="U10" s="53"/>
      <c r="V10" s="53"/>
      <c r="W10" s="54"/>
      <c r="X10" s="153"/>
    </row>
    <row r="11" spans="1:24" s="49" customFormat="1" ht="12.75" customHeight="1">
      <c r="A11" s="118" t="s">
        <v>51</v>
      </c>
      <c r="B11" s="119" t="s">
        <v>134</v>
      </c>
      <c r="C11" s="123"/>
      <c r="D11" s="111"/>
      <c r="E11" s="120"/>
      <c r="F11" s="53"/>
      <c r="G11" s="112" t="s">
        <v>51</v>
      </c>
      <c r="H11" s="121" t="s">
        <v>8</v>
      </c>
      <c r="I11" s="53"/>
      <c r="J11" s="55" t="s">
        <v>55</v>
      </c>
      <c r="K11" s="54"/>
      <c r="L11" s="115"/>
      <c r="M11" s="118" t="s">
        <v>51</v>
      </c>
      <c r="N11" s="119" t="s">
        <v>8</v>
      </c>
      <c r="O11" s="123"/>
      <c r="P11" s="111"/>
      <c r="Q11" s="120"/>
      <c r="R11" s="53"/>
      <c r="S11" s="112" t="s">
        <v>51</v>
      </c>
      <c r="T11" s="121" t="s">
        <v>142</v>
      </c>
      <c r="U11" s="53"/>
      <c r="V11" s="55" t="s">
        <v>55</v>
      </c>
      <c r="W11" s="54"/>
      <c r="X11" s="153"/>
    </row>
    <row r="12" spans="1:24" s="49" customFormat="1" ht="12.75" customHeight="1">
      <c r="A12" s="125"/>
      <c r="B12" s="123"/>
      <c r="C12" s="123"/>
      <c r="D12" s="111"/>
      <c r="E12" s="112" t="s">
        <v>48</v>
      </c>
      <c r="F12" s="173" t="s">
        <v>31</v>
      </c>
      <c r="G12" s="53"/>
      <c r="H12" s="126"/>
      <c r="I12" s="56" t="s">
        <v>52</v>
      </c>
      <c r="J12" s="175" t="s">
        <v>359</v>
      </c>
      <c r="K12" s="54"/>
      <c r="L12" s="115"/>
      <c r="M12" s="125"/>
      <c r="N12" s="123"/>
      <c r="O12" s="123"/>
      <c r="P12" s="111"/>
      <c r="Q12" s="112" t="s">
        <v>48</v>
      </c>
      <c r="R12" s="113" t="s">
        <v>143</v>
      </c>
      <c r="S12" s="53"/>
      <c r="T12" s="126"/>
      <c r="U12" s="56" t="s">
        <v>52</v>
      </c>
      <c r="V12" s="175" t="s">
        <v>364</v>
      </c>
      <c r="W12" s="54"/>
      <c r="X12" s="153"/>
    </row>
    <row r="13" spans="1:24" s="49" customFormat="1" ht="12.75" customHeight="1">
      <c r="A13" s="108"/>
      <c r="B13" s="57" t="s">
        <v>56</v>
      </c>
      <c r="C13" s="110"/>
      <c r="D13" s="111"/>
      <c r="E13" s="116" t="s">
        <v>49</v>
      </c>
      <c r="F13" s="113" t="s">
        <v>128</v>
      </c>
      <c r="G13" s="53"/>
      <c r="H13" s="114"/>
      <c r="I13" s="56" t="s">
        <v>46</v>
      </c>
      <c r="J13" s="176" t="s">
        <v>361</v>
      </c>
      <c r="K13" s="54"/>
      <c r="L13" s="115"/>
      <c r="M13" s="108"/>
      <c r="N13" s="57" t="s">
        <v>56</v>
      </c>
      <c r="O13" s="110"/>
      <c r="P13" s="111"/>
      <c r="Q13" s="116" t="s">
        <v>49</v>
      </c>
      <c r="R13" s="113" t="s">
        <v>144</v>
      </c>
      <c r="S13" s="53"/>
      <c r="T13" s="114"/>
      <c r="U13" s="56" t="s">
        <v>46</v>
      </c>
      <c r="V13" s="176" t="s">
        <v>364</v>
      </c>
      <c r="W13" s="54"/>
      <c r="X13" s="153"/>
    </row>
    <row r="14" spans="1:24" s="49" customFormat="1" ht="12.75" customHeight="1">
      <c r="A14" s="108"/>
      <c r="B14" s="57" t="s">
        <v>363</v>
      </c>
      <c r="C14" s="110"/>
      <c r="D14" s="111"/>
      <c r="E14" s="116" t="s">
        <v>50</v>
      </c>
      <c r="F14" s="113" t="s">
        <v>129</v>
      </c>
      <c r="G14" s="117"/>
      <c r="H14" s="114"/>
      <c r="I14" s="56" t="s">
        <v>54</v>
      </c>
      <c r="J14" s="176" t="s">
        <v>360</v>
      </c>
      <c r="K14" s="54"/>
      <c r="L14" s="115"/>
      <c r="M14" s="108"/>
      <c r="N14" s="57" t="s">
        <v>366</v>
      </c>
      <c r="O14" s="110"/>
      <c r="P14" s="111"/>
      <c r="Q14" s="116" t="s">
        <v>50</v>
      </c>
      <c r="R14" s="173" t="s">
        <v>31</v>
      </c>
      <c r="S14" s="117"/>
      <c r="T14" s="114"/>
      <c r="U14" s="56" t="s">
        <v>54</v>
      </c>
      <c r="V14" s="176" t="s">
        <v>365</v>
      </c>
      <c r="W14" s="54"/>
      <c r="X14" s="153"/>
    </row>
    <row r="15" spans="1:24" s="49" customFormat="1" ht="12.75" customHeight="1">
      <c r="A15" s="127"/>
      <c r="B15" s="58"/>
      <c r="C15" s="58"/>
      <c r="D15" s="111"/>
      <c r="E15" s="112" t="s">
        <v>51</v>
      </c>
      <c r="F15" s="119" t="s">
        <v>130</v>
      </c>
      <c r="G15" s="58"/>
      <c r="H15" s="58"/>
      <c r="I15" s="59" t="s">
        <v>53</v>
      </c>
      <c r="J15" s="176" t="s">
        <v>362</v>
      </c>
      <c r="K15" s="60"/>
      <c r="L15" s="128"/>
      <c r="M15" s="127"/>
      <c r="N15" s="58"/>
      <c r="O15" s="58"/>
      <c r="P15" s="111"/>
      <c r="Q15" s="112" t="s">
        <v>51</v>
      </c>
      <c r="R15" s="119" t="s">
        <v>145</v>
      </c>
      <c r="S15" s="58"/>
      <c r="T15" s="58"/>
      <c r="U15" s="59" t="s">
        <v>53</v>
      </c>
      <c r="V15" s="176" t="s">
        <v>365</v>
      </c>
      <c r="W15" s="60"/>
      <c r="X15" s="153"/>
    </row>
    <row r="16" spans="1:30" ht="4.5" customHeight="1">
      <c r="A16" s="129"/>
      <c r="B16" s="130"/>
      <c r="C16" s="131"/>
      <c r="D16" s="132"/>
      <c r="E16" s="133"/>
      <c r="F16" s="134"/>
      <c r="G16" s="135"/>
      <c r="H16" s="135"/>
      <c r="I16" s="131"/>
      <c r="J16" s="130"/>
      <c r="K16" s="136"/>
      <c r="L16" s="137"/>
      <c r="M16" s="129"/>
      <c r="N16" s="130"/>
      <c r="O16" s="131"/>
      <c r="P16" s="132"/>
      <c r="Q16" s="133"/>
      <c r="R16" s="134"/>
      <c r="S16" s="135"/>
      <c r="T16" s="135"/>
      <c r="U16" s="131"/>
      <c r="V16" s="130"/>
      <c r="W16" s="136"/>
      <c r="X16" s="153"/>
      <c r="Y16" s="49"/>
      <c r="Z16" s="49"/>
      <c r="AA16" s="49"/>
      <c r="AB16" s="49"/>
      <c r="AC16" s="49"/>
      <c r="AD16" s="49"/>
    </row>
    <row r="17" spans="1:30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138" t="s">
        <v>16</v>
      </c>
      <c r="X17" s="166" t="s">
        <v>60</v>
      </c>
      <c r="Y17" s="167"/>
      <c r="Z17" s="168"/>
      <c r="AA17" s="169" t="s">
        <v>61</v>
      </c>
      <c r="AB17" s="170"/>
      <c r="AC17" s="171"/>
      <c r="AD17" s="49"/>
    </row>
    <row r="18" spans="1:30" ht="12.75">
      <c r="A18" s="21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23" t="s">
        <v>18</v>
      </c>
      <c r="H18" s="23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139" t="s">
        <v>19</v>
      </c>
      <c r="Q18" s="139" t="s">
        <v>20</v>
      </c>
      <c r="R18" s="139"/>
      <c r="S18" s="23" t="s">
        <v>18</v>
      </c>
      <c r="T18" s="23" t="s">
        <v>15</v>
      </c>
      <c r="U18" s="22"/>
      <c r="V18" s="21" t="s">
        <v>17</v>
      </c>
      <c r="W18" s="140"/>
      <c r="X18" s="84" t="s">
        <v>59</v>
      </c>
      <c r="Y18" s="172" t="s">
        <v>64</v>
      </c>
      <c r="Z18" s="168"/>
      <c r="AA18" s="84" t="s">
        <v>59</v>
      </c>
      <c r="AB18" s="170" t="s">
        <v>64</v>
      </c>
      <c r="AC18" s="171"/>
      <c r="AD18" s="49"/>
    </row>
    <row r="19" spans="1:30" ht="16.5" customHeight="1">
      <c r="A19" s="145">
        <v>-6.1875</v>
      </c>
      <c r="B19" s="147">
        <v>0</v>
      </c>
      <c r="C19" s="142">
        <v>1</v>
      </c>
      <c r="D19" s="157" t="s">
        <v>92</v>
      </c>
      <c r="E19" s="149" t="s">
        <v>52</v>
      </c>
      <c r="F19" s="155">
        <v>5</v>
      </c>
      <c r="G19" s="156"/>
      <c r="H19" s="156">
        <v>200</v>
      </c>
      <c r="I19" s="143">
        <v>2</v>
      </c>
      <c r="J19" s="144">
        <v>8</v>
      </c>
      <c r="K19" s="24">
        <v>6.1875</v>
      </c>
      <c r="L19" s="9"/>
      <c r="M19" s="145">
        <v>-8</v>
      </c>
      <c r="N19" s="147">
        <v>0</v>
      </c>
      <c r="O19" s="142">
        <v>1</v>
      </c>
      <c r="P19" s="157" t="s">
        <v>93</v>
      </c>
      <c r="Q19" s="149" t="s">
        <v>46</v>
      </c>
      <c r="R19" s="155">
        <v>11</v>
      </c>
      <c r="S19" s="156">
        <v>150</v>
      </c>
      <c r="T19" s="156"/>
      <c r="U19" s="143">
        <v>2</v>
      </c>
      <c r="V19" s="144">
        <v>8</v>
      </c>
      <c r="W19" s="141">
        <v>8</v>
      </c>
      <c r="X19" s="78" t="str">
        <f>C19&amp;"+"&amp;I19</f>
        <v>1+2</v>
      </c>
      <c r="Y19" s="79">
        <f>IF(AND(G19&gt;0,G19&lt;1),2*G19,MATCH(A19,{-40000,-0.4999999999,0.5,40000},1)-1)</f>
        <v>0</v>
      </c>
      <c r="Z19" s="75">
        <f>IF(AND(H19&gt;0,H19&lt;1),2*H19,MATCH(K19,{-40000,-0.4999999999,0.5,40000},1)-1)</f>
        <v>2</v>
      </c>
      <c r="AA19" s="78" t="str">
        <f>O19&amp;"+"&amp;U19</f>
        <v>1+2</v>
      </c>
      <c r="AB19" s="79">
        <f>IF(AND(S19&gt;0,S19&lt;1),2*S19,MATCH(M19,{-40000,-0.4999999999,0.5,40000},1)-1)</f>
        <v>0</v>
      </c>
      <c r="AC19" s="75">
        <f>IF(AND(T19&gt;0,T19&lt;1),2*T19,MATCH(W19,{-40000,-0.4999999999,0.5,40000},1)-1)</f>
        <v>2</v>
      </c>
      <c r="AD19" s="49"/>
    </row>
    <row r="20" spans="1:30" ht="16.5" customHeight="1">
      <c r="A20" s="145">
        <v>-2.875</v>
      </c>
      <c r="B20" s="147">
        <v>2</v>
      </c>
      <c r="C20" s="142">
        <v>4</v>
      </c>
      <c r="D20" s="159" t="s">
        <v>93</v>
      </c>
      <c r="E20" s="149" t="s">
        <v>46</v>
      </c>
      <c r="F20" s="155">
        <v>8</v>
      </c>
      <c r="G20" s="156"/>
      <c r="H20" s="156">
        <v>50</v>
      </c>
      <c r="I20" s="143">
        <v>7</v>
      </c>
      <c r="J20" s="144">
        <v>6</v>
      </c>
      <c r="K20" s="24">
        <v>2.875</v>
      </c>
      <c r="L20" s="9"/>
      <c r="M20" s="145">
        <v>-4.8125</v>
      </c>
      <c r="N20" s="147">
        <v>2</v>
      </c>
      <c r="O20" s="142">
        <v>4</v>
      </c>
      <c r="P20" s="159" t="s">
        <v>97</v>
      </c>
      <c r="Q20" s="149" t="s">
        <v>53</v>
      </c>
      <c r="R20" s="155">
        <v>7</v>
      </c>
      <c r="S20" s="156">
        <v>300</v>
      </c>
      <c r="T20" s="156"/>
      <c r="U20" s="143">
        <v>7</v>
      </c>
      <c r="V20" s="144">
        <v>6</v>
      </c>
      <c r="W20" s="141">
        <v>4.8125</v>
      </c>
      <c r="X20" s="80" t="str">
        <f>C20&amp;"+"&amp;I20</f>
        <v>4+7</v>
      </c>
      <c r="Y20" s="81">
        <f>IF(AND(G20&gt;0,G20&lt;1),2*G20,MATCH(A20,{-40000,-0.4999999999,0.5,40000},1)-1)</f>
        <v>0</v>
      </c>
      <c r="Z20" s="76">
        <f>IF(AND(H20&gt;0,H20&lt;1),2*H20,MATCH(K20,{-40000,-0.4999999999,0.5,40000},1)-1)</f>
        <v>2</v>
      </c>
      <c r="AA20" s="80" t="str">
        <f>O20&amp;"+"&amp;U20</f>
        <v>4+7</v>
      </c>
      <c r="AB20" s="81">
        <f>IF(AND(S20&gt;0,S20&lt;1),2*S20,MATCH(M20,{-40000,-0.4999999999,0.5,40000},1)-1)</f>
        <v>0</v>
      </c>
      <c r="AC20" s="76">
        <f>IF(AND(T20&gt;0,T20&lt;1),2*T20,MATCH(W20,{-40000,-0.4999999999,0.5,40000},1)-1)</f>
        <v>2</v>
      </c>
      <c r="AD20" s="49"/>
    </row>
    <row r="21" spans="1:30" ht="16.5" customHeight="1">
      <c r="A21" s="145">
        <v>5.6875</v>
      </c>
      <c r="B21" s="147">
        <v>8</v>
      </c>
      <c r="C21" s="142">
        <v>8</v>
      </c>
      <c r="D21" s="157" t="s">
        <v>94</v>
      </c>
      <c r="E21" s="149" t="s">
        <v>54</v>
      </c>
      <c r="F21" s="155">
        <v>8</v>
      </c>
      <c r="G21" s="156">
        <v>300</v>
      </c>
      <c r="H21" s="156"/>
      <c r="I21" s="143">
        <v>6</v>
      </c>
      <c r="J21" s="144">
        <v>0</v>
      </c>
      <c r="K21" s="145">
        <v>-5.6875</v>
      </c>
      <c r="L21" s="146"/>
      <c r="M21" s="145">
        <v>2.0625</v>
      </c>
      <c r="N21" s="147">
        <v>5</v>
      </c>
      <c r="O21" s="142">
        <v>8</v>
      </c>
      <c r="P21" s="154" t="s">
        <v>96</v>
      </c>
      <c r="Q21" s="149" t="s">
        <v>52</v>
      </c>
      <c r="R21" s="155">
        <v>9</v>
      </c>
      <c r="S21" s="156">
        <v>600</v>
      </c>
      <c r="T21" s="156"/>
      <c r="U21" s="143">
        <v>6</v>
      </c>
      <c r="V21" s="144">
        <v>3</v>
      </c>
      <c r="W21" s="141">
        <v>-2.0625</v>
      </c>
      <c r="X21" s="80" t="str">
        <f>C21&amp;"+"&amp;I21</f>
        <v>8+6</v>
      </c>
      <c r="Y21" s="81">
        <f>IF(AND(G21&gt;0,G21&lt;1),2*G21,MATCH(A21,{-40000,-0.4999999999,0.5,40000},1)-1)</f>
        <v>2</v>
      </c>
      <c r="Z21" s="76">
        <f>IF(AND(H21&gt;0,H21&lt;1),2*H21,MATCH(K21,{-40000,-0.4999999999,0.5,40000},1)-1)</f>
        <v>0</v>
      </c>
      <c r="AA21" s="80" t="str">
        <f>O21&amp;"+"&amp;U21</f>
        <v>8+6</v>
      </c>
      <c r="AB21" s="81">
        <f>IF(AND(S21&gt;0,S21&lt;1),2*S21,MATCH(M21,{-40000,-0.4999999999,0.5,40000},1)-1)</f>
        <v>2</v>
      </c>
      <c r="AC21" s="76">
        <f>IF(AND(T21&gt;0,T21&lt;1),2*T21,MATCH(W21,{-40000,-0.4999999999,0.5,40000},1)-1)</f>
        <v>0</v>
      </c>
      <c r="AD21" s="49"/>
    </row>
    <row r="22" spans="1:30" ht="16.5" customHeight="1">
      <c r="A22" s="145">
        <v>3.375</v>
      </c>
      <c r="B22" s="147">
        <v>6</v>
      </c>
      <c r="C22" s="142">
        <v>3</v>
      </c>
      <c r="D22" s="157" t="s">
        <v>95</v>
      </c>
      <c r="E22" s="149" t="s">
        <v>54</v>
      </c>
      <c r="F22" s="155">
        <v>6</v>
      </c>
      <c r="G22" s="156">
        <v>200</v>
      </c>
      <c r="H22" s="156"/>
      <c r="I22" s="143">
        <v>10</v>
      </c>
      <c r="J22" s="144">
        <v>2</v>
      </c>
      <c r="K22" s="24">
        <v>-3.375</v>
      </c>
      <c r="L22" s="9"/>
      <c r="M22" s="145">
        <v>6.625</v>
      </c>
      <c r="N22" s="147">
        <v>8</v>
      </c>
      <c r="O22" s="142">
        <v>3</v>
      </c>
      <c r="P22" s="157" t="s">
        <v>98</v>
      </c>
      <c r="Q22" s="149" t="s">
        <v>53</v>
      </c>
      <c r="R22" s="155">
        <v>6</v>
      </c>
      <c r="S22" s="156">
        <v>800</v>
      </c>
      <c r="T22" s="156"/>
      <c r="U22" s="143">
        <v>10</v>
      </c>
      <c r="V22" s="144">
        <v>0</v>
      </c>
      <c r="W22" s="141">
        <v>-6.625</v>
      </c>
      <c r="X22" s="80" t="str">
        <f>C22&amp;"+"&amp;I22</f>
        <v>3+10</v>
      </c>
      <c r="Y22" s="81">
        <f>IF(AND(G22&gt;0,G22&lt;1),2*G22,MATCH(A22,{-40000,-0.4999999999,0.5,40000},1)-1)</f>
        <v>2</v>
      </c>
      <c r="Z22" s="76">
        <f>IF(AND(H22&gt;0,H22&lt;1),2*H22,MATCH(K22,{-40000,-0.4999999999,0.5,40000},1)-1)</f>
        <v>0</v>
      </c>
      <c r="AA22" s="80" t="str">
        <f>O22&amp;"+"&amp;U22</f>
        <v>3+10</v>
      </c>
      <c r="AB22" s="81">
        <f>IF(AND(S22&gt;0,S22&lt;1),2*S22,MATCH(M22,{-40000,-0.4999999999,0.5,40000},1)-1)</f>
        <v>2</v>
      </c>
      <c r="AC22" s="76">
        <f>IF(AND(T22&gt;0,T22&lt;1),2*T22,MATCH(W22,{-40000,-0.4999999999,0.5,40000},1)-1)</f>
        <v>0</v>
      </c>
      <c r="AD22" s="49"/>
    </row>
    <row r="23" spans="1:30" ht="16.5" customHeight="1">
      <c r="A23" s="145">
        <v>-0.25</v>
      </c>
      <c r="B23" s="147">
        <v>4</v>
      </c>
      <c r="C23" s="142">
        <v>9</v>
      </c>
      <c r="D23" s="154" t="s">
        <v>96</v>
      </c>
      <c r="E23" s="149" t="s">
        <v>53</v>
      </c>
      <c r="F23" s="155">
        <v>8</v>
      </c>
      <c r="G23" s="156">
        <v>50</v>
      </c>
      <c r="H23" s="156"/>
      <c r="I23" s="143">
        <v>5</v>
      </c>
      <c r="J23" s="144">
        <v>4</v>
      </c>
      <c r="K23" s="24">
        <v>0.25</v>
      </c>
      <c r="L23" s="9"/>
      <c r="M23" s="145">
        <v>2.0625</v>
      </c>
      <c r="N23" s="147">
        <v>5</v>
      </c>
      <c r="O23" s="142">
        <v>9</v>
      </c>
      <c r="P23" s="154" t="s">
        <v>96</v>
      </c>
      <c r="Q23" s="149" t="s">
        <v>52</v>
      </c>
      <c r="R23" s="155">
        <v>9</v>
      </c>
      <c r="S23" s="156">
        <v>600</v>
      </c>
      <c r="T23" s="156"/>
      <c r="U23" s="143">
        <v>5</v>
      </c>
      <c r="V23" s="144">
        <v>3</v>
      </c>
      <c r="W23" s="141">
        <v>-2.0625</v>
      </c>
      <c r="X23" s="82" t="str">
        <f>C23&amp;"+"&amp;I23</f>
        <v>9+5</v>
      </c>
      <c r="Y23" s="83">
        <f>IF(AND(G23&gt;0,G23&lt;1),2*G23,MATCH(A23,{-40000,-0.4999999999,0.5,40000},1)-1)</f>
        <v>1</v>
      </c>
      <c r="Z23" s="77">
        <f>IF(AND(H23&gt;0,H23&lt;1),2*H23,MATCH(K23,{-40000,-0.4999999999,0.5,40000},1)-1)</f>
        <v>1</v>
      </c>
      <c r="AA23" s="82" t="str">
        <f>O23&amp;"+"&amp;U23</f>
        <v>9+5</v>
      </c>
      <c r="AB23" s="83">
        <f>IF(AND(S23&gt;0,S23&lt;1),2*S23,MATCH(M23,{-40000,-0.4999999999,0.5,40000},1)-1)</f>
        <v>2</v>
      </c>
      <c r="AC23" s="77">
        <f>IF(AND(T23&gt;0,T23&lt;1),2*T23,MATCH(W23,{-40000,-0.4999999999,0.5,40000},1)-1)</f>
        <v>0</v>
      </c>
      <c r="AD23" s="49"/>
    </row>
    <row r="24" spans="1:24" s="49" customFormat="1" ht="30" customHeight="1">
      <c r="A24" s="10"/>
      <c r="B24" s="10"/>
      <c r="C24" s="25"/>
      <c r="D24" s="10"/>
      <c r="E24" s="10"/>
      <c r="F24" s="10"/>
      <c r="G24" s="10"/>
      <c r="H24" s="10"/>
      <c r="I24" s="25"/>
      <c r="J24" s="10"/>
      <c r="K24" s="8"/>
      <c r="L24" s="15"/>
      <c r="M24" s="10"/>
      <c r="N24" s="10"/>
      <c r="O24" s="25"/>
      <c r="P24" s="10"/>
      <c r="Q24" s="10"/>
      <c r="R24" s="10"/>
      <c r="S24" s="10"/>
      <c r="T24" s="10"/>
      <c r="U24" s="25"/>
      <c r="V24" s="10"/>
      <c r="W24" s="10"/>
      <c r="X24" s="153"/>
    </row>
    <row r="25" spans="1:24" s="49" customFormat="1" ht="15">
      <c r="A25" s="2"/>
      <c r="B25" s="3" t="s">
        <v>2</v>
      </c>
      <c r="C25" s="4"/>
      <c r="D25" s="3"/>
      <c r="E25" s="5" t="s">
        <v>21</v>
      </c>
      <c r="F25" s="1"/>
      <c r="G25" s="6" t="s">
        <v>4</v>
      </c>
      <c r="H25" s="6"/>
      <c r="I25" s="7" t="s">
        <v>22</v>
      </c>
      <c r="J25" s="7"/>
      <c r="K25" s="8"/>
      <c r="L25" s="9">
        <v>150</v>
      </c>
      <c r="M25" s="2"/>
      <c r="N25" s="3" t="s">
        <v>2</v>
      </c>
      <c r="O25" s="4"/>
      <c r="P25" s="3"/>
      <c r="Q25" s="5" t="s">
        <v>23</v>
      </c>
      <c r="R25" s="1"/>
      <c r="S25" s="6" t="s">
        <v>4</v>
      </c>
      <c r="T25" s="6"/>
      <c r="U25" s="7" t="s">
        <v>1</v>
      </c>
      <c r="V25" s="7"/>
      <c r="W25" s="8"/>
      <c r="X25" s="153"/>
    </row>
    <row r="26" spans="1:24" s="49" customFormat="1" ht="12.75">
      <c r="A26" s="11"/>
      <c r="B26" s="11"/>
      <c r="C26" s="12"/>
      <c r="D26" s="13"/>
      <c r="E26" s="13"/>
      <c r="F26" s="13"/>
      <c r="G26" s="14" t="s">
        <v>7</v>
      </c>
      <c r="H26" s="14"/>
      <c r="I26" s="7" t="s">
        <v>24</v>
      </c>
      <c r="J26" s="7"/>
      <c r="K26" s="8"/>
      <c r="L26" s="9">
        <v>150</v>
      </c>
      <c r="M26" s="11"/>
      <c r="N26" s="11"/>
      <c r="O26" s="12"/>
      <c r="P26" s="13"/>
      <c r="Q26" s="13"/>
      <c r="R26" s="13"/>
      <c r="S26" s="14" t="s">
        <v>7</v>
      </c>
      <c r="T26" s="14"/>
      <c r="U26" s="7" t="s">
        <v>25</v>
      </c>
      <c r="V26" s="7"/>
      <c r="W26" s="8"/>
      <c r="X26" s="153"/>
    </row>
    <row r="27" spans="1:24" s="49" customFormat="1" ht="4.5" customHeight="1">
      <c r="A27" s="99"/>
      <c r="B27" s="100"/>
      <c r="C27" s="101"/>
      <c r="D27" s="102"/>
      <c r="E27" s="103"/>
      <c r="F27" s="104"/>
      <c r="G27" s="105"/>
      <c r="H27" s="105"/>
      <c r="I27" s="101"/>
      <c r="J27" s="100"/>
      <c r="K27" s="106"/>
      <c r="L27" s="107"/>
      <c r="M27" s="99"/>
      <c r="N27" s="100"/>
      <c r="O27" s="101"/>
      <c r="P27" s="102"/>
      <c r="Q27" s="103"/>
      <c r="R27" s="104"/>
      <c r="S27" s="105"/>
      <c r="T27" s="105"/>
      <c r="U27" s="101"/>
      <c r="V27" s="100"/>
      <c r="W27" s="106"/>
      <c r="X27" s="153"/>
    </row>
    <row r="28" spans="1:24" s="49" customFormat="1" ht="12.75" customHeight="1">
      <c r="A28" s="108"/>
      <c r="B28" s="109"/>
      <c r="C28" s="110"/>
      <c r="D28" s="111"/>
      <c r="E28" s="112" t="s">
        <v>48</v>
      </c>
      <c r="F28" s="113" t="s">
        <v>149</v>
      </c>
      <c r="G28" s="53"/>
      <c r="H28" s="114"/>
      <c r="I28" s="62"/>
      <c r="J28" s="63"/>
      <c r="K28" s="64"/>
      <c r="L28" s="115"/>
      <c r="M28" s="108"/>
      <c r="N28" s="109"/>
      <c r="O28" s="110"/>
      <c r="P28" s="111"/>
      <c r="Q28" s="112" t="s">
        <v>48</v>
      </c>
      <c r="R28" s="113" t="s">
        <v>165</v>
      </c>
      <c r="S28" s="53"/>
      <c r="T28" s="114"/>
      <c r="U28" s="62"/>
      <c r="V28" s="63"/>
      <c r="W28" s="64"/>
      <c r="X28" s="153"/>
    </row>
    <row r="29" spans="1:24" s="49" customFormat="1" ht="12.75" customHeight="1">
      <c r="A29" s="108"/>
      <c r="B29" s="109"/>
      <c r="C29" s="110"/>
      <c r="D29" s="111"/>
      <c r="E29" s="116" t="s">
        <v>49</v>
      </c>
      <c r="F29" s="113" t="s">
        <v>150</v>
      </c>
      <c r="G29" s="117"/>
      <c r="H29" s="114"/>
      <c r="I29" s="65"/>
      <c r="J29" s="66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14.1</v>
      </c>
      <c r="K29" s="67"/>
      <c r="L29" s="115"/>
      <c r="M29" s="108"/>
      <c r="N29" s="109"/>
      <c r="O29" s="110"/>
      <c r="P29" s="111"/>
      <c r="Q29" s="116" t="s">
        <v>49</v>
      </c>
      <c r="R29" s="113" t="s">
        <v>166</v>
      </c>
      <c r="S29" s="117"/>
      <c r="T29" s="114"/>
      <c r="U29" s="65"/>
      <c r="V29" s="66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17.1</v>
      </c>
      <c r="W29" s="67"/>
      <c r="X29" s="153"/>
    </row>
    <row r="30" spans="1:24" s="49" customFormat="1" ht="12.75" customHeight="1">
      <c r="A30" s="108"/>
      <c r="B30" s="109"/>
      <c r="C30" s="110"/>
      <c r="D30" s="111"/>
      <c r="E30" s="116" t="s">
        <v>50</v>
      </c>
      <c r="F30" s="113" t="s">
        <v>151</v>
      </c>
      <c r="G30" s="53"/>
      <c r="H30" s="114"/>
      <c r="I30" s="68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16.1</v>
      </c>
      <c r="J30" s="66" t="str">
        <f>IF(J29="","","+")</f>
        <v>+</v>
      </c>
      <c r="K30" s="69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0.1</v>
      </c>
      <c r="L30" s="115"/>
      <c r="M30" s="108"/>
      <c r="N30" s="109"/>
      <c r="O30" s="110"/>
      <c r="P30" s="111"/>
      <c r="Q30" s="116" t="s">
        <v>50</v>
      </c>
      <c r="R30" s="113" t="s">
        <v>167</v>
      </c>
      <c r="S30" s="53"/>
      <c r="T30" s="114"/>
      <c r="U30" s="68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14.1</v>
      </c>
      <c r="V30" s="66" t="str">
        <f>IF(V29="","","+")</f>
        <v>+</v>
      </c>
      <c r="W30" s="69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1.1</v>
      </c>
      <c r="X30" s="153"/>
    </row>
    <row r="31" spans="1:24" s="49" customFormat="1" ht="12.75" customHeight="1">
      <c r="A31" s="108"/>
      <c r="B31" s="109"/>
      <c r="C31" s="110"/>
      <c r="D31" s="111"/>
      <c r="E31" s="112" t="s">
        <v>51</v>
      </c>
      <c r="F31" s="113" t="s">
        <v>152</v>
      </c>
      <c r="G31" s="53"/>
      <c r="H31" s="114"/>
      <c r="I31" s="65"/>
      <c r="J31" s="66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10.1</v>
      </c>
      <c r="K31" s="67"/>
      <c r="L31" s="115"/>
      <c r="M31" s="108"/>
      <c r="N31" s="109"/>
      <c r="O31" s="110"/>
      <c r="P31" s="111"/>
      <c r="Q31" s="112" t="s">
        <v>51</v>
      </c>
      <c r="R31" s="113" t="s">
        <v>168</v>
      </c>
      <c r="S31" s="53"/>
      <c r="T31" s="114"/>
      <c r="U31" s="65"/>
      <c r="V31" s="66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8.1</v>
      </c>
      <c r="W31" s="67"/>
      <c r="X31" s="153"/>
    </row>
    <row r="32" spans="1:24" s="49" customFormat="1" ht="12.75" customHeight="1">
      <c r="A32" s="118" t="s">
        <v>48</v>
      </c>
      <c r="B32" s="119" t="s">
        <v>161</v>
      </c>
      <c r="C32" s="110"/>
      <c r="D32" s="111"/>
      <c r="E32" s="120"/>
      <c r="F32" s="53"/>
      <c r="G32" s="112" t="s">
        <v>48</v>
      </c>
      <c r="H32" s="121" t="s">
        <v>153</v>
      </c>
      <c r="I32" s="53"/>
      <c r="J32" s="117"/>
      <c r="K32" s="54"/>
      <c r="L32" s="115"/>
      <c r="M32" s="118" t="s">
        <v>48</v>
      </c>
      <c r="N32" s="119" t="s">
        <v>177</v>
      </c>
      <c r="O32" s="110"/>
      <c r="P32" s="111"/>
      <c r="Q32" s="120"/>
      <c r="R32" s="53"/>
      <c r="S32" s="112" t="s">
        <v>48</v>
      </c>
      <c r="T32" s="177" t="s">
        <v>169</v>
      </c>
      <c r="U32" s="53"/>
      <c r="V32" s="117"/>
      <c r="W32" s="54"/>
      <c r="X32" s="153"/>
    </row>
    <row r="33" spans="1:24" s="49" customFormat="1" ht="12.75" customHeight="1">
      <c r="A33" s="122" t="s">
        <v>49</v>
      </c>
      <c r="B33" s="119" t="s">
        <v>162</v>
      </c>
      <c r="C33" s="123"/>
      <c r="D33" s="111"/>
      <c r="E33" s="120"/>
      <c r="F33" s="124"/>
      <c r="G33" s="116" t="s">
        <v>49</v>
      </c>
      <c r="H33" s="177" t="s">
        <v>154</v>
      </c>
      <c r="I33" s="53"/>
      <c r="J33" s="117"/>
      <c r="K33" s="54"/>
      <c r="L33" s="115"/>
      <c r="M33" s="122" t="s">
        <v>49</v>
      </c>
      <c r="N33" s="119" t="s">
        <v>178</v>
      </c>
      <c r="O33" s="123"/>
      <c r="P33" s="111"/>
      <c r="Q33" s="120"/>
      <c r="R33" s="124"/>
      <c r="S33" s="116" t="s">
        <v>49</v>
      </c>
      <c r="T33" s="121" t="s">
        <v>170</v>
      </c>
      <c r="U33" s="53"/>
      <c r="V33" s="117"/>
      <c r="W33" s="54"/>
      <c r="X33" s="153"/>
    </row>
    <row r="34" spans="1:24" s="49" customFormat="1" ht="12.75" customHeight="1">
      <c r="A34" s="122" t="s">
        <v>50</v>
      </c>
      <c r="B34" s="119" t="s">
        <v>163</v>
      </c>
      <c r="C34" s="110"/>
      <c r="D34" s="111"/>
      <c r="E34" s="120"/>
      <c r="F34" s="124"/>
      <c r="G34" s="116" t="s">
        <v>50</v>
      </c>
      <c r="H34" s="177" t="s">
        <v>155</v>
      </c>
      <c r="I34" s="53"/>
      <c r="J34" s="53"/>
      <c r="K34" s="54"/>
      <c r="L34" s="115"/>
      <c r="M34" s="122" t="s">
        <v>50</v>
      </c>
      <c r="N34" s="119" t="s">
        <v>179</v>
      </c>
      <c r="O34" s="110"/>
      <c r="P34" s="111"/>
      <c r="Q34" s="120"/>
      <c r="R34" s="124"/>
      <c r="S34" s="116" t="s">
        <v>50</v>
      </c>
      <c r="T34" s="121" t="s">
        <v>171</v>
      </c>
      <c r="U34" s="53"/>
      <c r="V34" s="53"/>
      <c r="W34" s="54"/>
      <c r="X34" s="153"/>
    </row>
    <row r="35" spans="1:24" s="49" customFormat="1" ht="12.75" customHeight="1">
      <c r="A35" s="118" t="s">
        <v>51</v>
      </c>
      <c r="B35" s="119" t="s">
        <v>164</v>
      </c>
      <c r="C35" s="123"/>
      <c r="D35" s="111"/>
      <c r="E35" s="120"/>
      <c r="F35" s="53"/>
      <c r="G35" s="112" t="s">
        <v>51</v>
      </c>
      <c r="H35" s="121" t="s">
        <v>156</v>
      </c>
      <c r="I35" s="53"/>
      <c r="J35" s="55" t="s">
        <v>55</v>
      </c>
      <c r="K35" s="54"/>
      <c r="L35" s="115"/>
      <c r="M35" s="118" t="s">
        <v>51</v>
      </c>
      <c r="N35" s="119" t="s">
        <v>180</v>
      </c>
      <c r="O35" s="123"/>
      <c r="P35" s="111"/>
      <c r="Q35" s="120"/>
      <c r="R35" s="53"/>
      <c r="S35" s="112" t="s">
        <v>51</v>
      </c>
      <c r="T35" s="121" t="s">
        <v>172</v>
      </c>
      <c r="U35" s="53"/>
      <c r="V35" s="55" t="s">
        <v>55</v>
      </c>
      <c r="W35" s="54"/>
      <c r="X35" s="153"/>
    </row>
    <row r="36" spans="1:24" s="49" customFormat="1" ht="12.75" customHeight="1">
      <c r="A36" s="125"/>
      <c r="B36" s="123"/>
      <c r="C36" s="123"/>
      <c r="D36" s="111"/>
      <c r="E36" s="112" t="s">
        <v>48</v>
      </c>
      <c r="F36" s="113" t="s">
        <v>157</v>
      </c>
      <c r="G36" s="53"/>
      <c r="H36" s="126"/>
      <c r="I36" s="56" t="s">
        <v>52</v>
      </c>
      <c r="J36" s="175" t="s">
        <v>367</v>
      </c>
      <c r="K36" s="54"/>
      <c r="L36" s="115"/>
      <c r="M36" s="125"/>
      <c r="N36" s="123"/>
      <c r="O36" s="123"/>
      <c r="P36" s="111"/>
      <c r="Q36" s="112" t="s">
        <v>48</v>
      </c>
      <c r="R36" s="113" t="s">
        <v>173</v>
      </c>
      <c r="S36" s="53"/>
      <c r="T36" s="126"/>
      <c r="U36" s="56" t="s">
        <v>52</v>
      </c>
      <c r="V36" s="175" t="s">
        <v>370</v>
      </c>
      <c r="W36" s="54"/>
      <c r="X36" s="153"/>
    </row>
    <row r="37" spans="1:24" s="49" customFormat="1" ht="12.75" customHeight="1">
      <c r="A37" s="108"/>
      <c r="B37" s="57" t="s">
        <v>56</v>
      </c>
      <c r="C37" s="110"/>
      <c r="D37" s="111"/>
      <c r="E37" s="116" t="s">
        <v>49</v>
      </c>
      <c r="F37" s="113" t="s">
        <v>158</v>
      </c>
      <c r="G37" s="53"/>
      <c r="H37" s="114"/>
      <c r="I37" s="56" t="s">
        <v>46</v>
      </c>
      <c r="J37" s="176" t="s">
        <v>367</v>
      </c>
      <c r="K37" s="54"/>
      <c r="L37" s="115"/>
      <c r="M37" s="108"/>
      <c r="N37" s="57" t="s">
        <v>56</v>
      </c>
      <c r="O37" s="110"/>
      <c r="P37" s="111"/>
      <c r="Q37" s="116" t="s">
        <v>49</v>
      </c>
      <c r="R37" s="173" t="s">
        <v>174</v>
      </c>
      <c r="S37" s="53"/>
      <c r="T37" s="114"/>
      <c r="U37" s="56" t="s">
        <v>46</v>
      </c>
      <c r="V37" s="176" t="s">
        <v>370</v>
      </c>
      <c r="W37" s="54"/>
      <c r="X37" s="153"/>
    </row>
    <row r="38" spans="1:24" s="49" customFormat="1" ht="12.75" customHeight="1">
      <c r="A38" s="108"/>
      <c r="B38" s="57" t="s">
        <v>369</v>
      </c>
      <c r="C38" s="110"/>
      <c r="D38" s="111"/>
      <c r="E38" s="116" t="s">
        <v>50</v>
      </c>
      <c r="F38" s="113" t="s">
        <v>159</v>
      </c>
      <c r="G38" s="117"/>
      <c r="H38" s="114"/>
      <c r="I38" s="56" t="s">
        <v>54</v>
      </c>
      <c r="J38" s="176" t="s">
        <v>368</v>
      </c>
      <c r="K38" s="54"/>
      <c r="L38" s="115"/>
      <c r="M38" s="108"/>
      <c r="N38" s="57" t="s">
        <v>372</v>
      </c>
      <c r="O38" s="110"/>
      <c r="P38" s="111"/>
      <c r="Q38" s="116" t="s">
        <v>50</v>
      </c>
      <c r="R38" s="113" t="s">
        <v>175</v>
      </c>
      <c r="S38" s="117"/>
      <c r="T38" s="114"/>
      <c r="U38" s="56" t="s">
        <v>54</v>
      </c>
      <c r="V38" s="176" t="s">
        <v>371</v>
      </c>
      <c r="W38" s="54"/>
      <c r="X38" s="153"/>
    </row>
    <row r="39" spans="1:24" s="49" customFormat="1" ht="12.75" customHeight="1">
      <c r="A39" s="127"/>
      <c r="B39" s="58"/>
      <c r="C39" s="58"/>
      <c r="D39" s="111"/>
      <c r="E39" s="112" t="s">
        <v>51</v>
      </c>
      <c r="F39" s="119" t="s">
        <v>160</v>
      </c>
      <c r="G39" s="58"/>
      <c r="H39" s="58"/>
      <c r="I39" s="59" t="s">
        <v>53</v>
      </c>
      <c r="J39" s="176" t="s">
        <v>368</v>
      </c>
      <c r="K39" s="60"/>
      <c r="L39" s="128"/>
      <c r="M39" s="127"/>
      <c r="N39" s="58"/>
      <c r="O39" s="58"/>
      <c r="P39" s="111"/>
      <c r="Q39" s="112" t="s">
        <v>51</v>
      </c>
      <c r="R39" s="119" t="s">
        <v>176</v>
      </c>
      <c r="S39" s="58"/>
      <c r="T39" s="58"/>
      <c r="U39" s="59" t="s">
        <v>53</v>
      </c>
      <c r="V39" s="176" t="s">
        <v>371</v>
      </c>
      <c r="W39" s="60"/>
      <c r="X39" s="153"/>
    </row>
    <row r="40" spans="1:30" ht="4.5" customHeight="1">
      <c r="A40" s="129"/>
      <c r="B40" s="130"/>
      <c r="C40" s="131"/>
      <c r="D40" s="132"/>
      <c r="E40" s="133"/>
      <c r="F40" s="134"/>
      <c r="G40" s="135"/>
      <c r="H40" s="135"/>
      <c r="I40" s="131"/>
      <c r="J40" s="130"/>
      <c r="K40" s="136"/>
      <c r="L40" s="137"/>
      <c r="M40" s="129"/>
      <c r="N40" s="130"/>
      <c r="O40" s="131"/>
      <c r="P40" s="132"/>
      <c r="Q40" s="133"/>
      <c r="R40" s="134"/>
      <c r="S40" s="135"/>
      <c r="T40" s="135"/>
      <c r="U40" s="131"/>
      <c r="V40" s="130"/>
      <c r="W40" s="136"/>
      <c r="X40" s="153"/>
      <c r="Y40" s="49"/>
      <c r="Z40" s="49"/>
      <c r="AA40" s="49"/>
      <c r="AB40" s="49"/>
      <c r="AC40" s="49"/>
      <c r="AD40" s="49"/>
    </row>
    <row r="41" spans="1:30" ht="12.75" customHeight="1">
      <c r="A41" s="16"/>
      <c r="B41" s="16" t="s">
        <v>10</v>
      </c>
      <c r="C41" s="17"/>
      <c r="D41" s="18" t="s">
        <v>11</v>
      </c>
      <c r="E41" s="18" t="s">
        <v>12</v>
      </c>
      <c r="F41" s="18" t="s">
        <v>13</v>
      </c>
      <c r="G41" s="19" t="s">
        <v>14</v>
      </c>
      <c r="H41" s="20"/>
      <c r="I41" s="17" t="s">
        <v>15</v>
      </c>
      <c r="J41" s="18" t="s">
        <v>10</v>
      </c>
      <c r="K41" s="16" t="s">
        <v>16</v>
      </c>
      <c r="L41" s="9">
        <v>150</v>
      </c>
      <c r="M41" s="16"/>
      <c r="N41" s="16" t="s">
        <v>10</v>
      </c>
      <c r="O41" s="17"/>
      <c r="P41" s="18" t="s">
        <v>11</v>
      </c>
      <c r="Q41" s="18" t="s">
        <v>12</v>
      </c>
      <c r="R41" s="18" t="s">
        <v>13</v>
      </c>
      <c r="S41" s="19" t="s">
        <v>14</v>
      </c>
      <c r="T41" s="20"/>
      <c r="U41" s="17" t="s">
        <v>15</v>
      </c>
      <c r="V41" s="18" t="s">
        <v>10</v>
      </c>
      <c r="W41" s="138" t="s">
        <v>16</v>
      </c>
      <c r="X41" s="166" t="s">
        <v>60</v>
      </c>
      <c r="Y41" s="167"/>
      <c r="Z41" s="168"/>
      <c r="AA41" s="169" t="s">
        <v>61</v>
      </c>
      <c r="AB41" s="170"/>
      <c r="AC41" s="171"/>
      <c r="AD41" s="49"/>
    </row>
    <row r="42" spans="1:30" ht="12.75">
      <c r="A42" s="21" t="s">
        <v>16</v>
      </c>
      <c r="B42" s="21" t="s">
        <v>17</v>
      </c>
      <c r="C42" s="22" t="s">
        <v>18</v>
      </c>
      <c r="D42" s="139" t="s">
        <v>19</v>
      </c>
      <c r="E42" s="139" t="s">
        <v>20</v>
      </c>
      <c r="F42" s="139"/>
      <c r="G42" s="23" t="s">
        <v>18</v>
      </c>
      <c r="H42" s="23" t="s">
        <v>15</v>
      </c>
      <c r="I42" s="22"/>
      <c r="J42" s="21" t="s">
        <v>17</v>
      </c>
      <c r="K42" s="21"/>
      <c r="L42" s="9">
        <v>150</v>
      </c>
      <c r="M42" s="21" t="s">
        <v>16</v>
      </c>
      <c r="N42" s="21" t="s">
        <v>17</v>
      </c>
      <c r="O42" s="22" t="s">
        <v>18</v>
      </c>
      <c r="P42" s="139" t="s">
        <v>19</v>
      </c>
      <c r="Q42" s="139" t="s">
        <v>20</v>
      </c>
      <c r="R42" s="139"/>
      <c r="S42" s="23" t="s">
        <v>18</v>
      </c>
      <c r="T42" s="23" t="s">
        <v>15</v>
      </c>
      <c r="U42" s="22"/>
      <c r="V42" s="21" t="s">
        <v>17</v>
      </c>
      <c r="W42" s="140"/>
      <c r="X42" s="84" t="s">
        <v>59</v>
      </c>
      <c r="Y42" s="172" t="s">
        <v>64</v>
      </c>
      <c r="Z42" s="168"/>
      <c r="AA42" s="84" t="s">
        <v>59</v>
      </c>
      <c r="AB42" s="170" t="s">
        <v>64</v>
      </c>
      <c r="AC42" s="171"/>
      <c r="AD42" s="49"/>
    </row>
    <row r="43" spans="1:30" ht="16.5" customHeight="1">
      <c r="A43" s="145">
        <v>3.1875</v>
      </c>
      <c r="B43" s="147">
        <v>8</v>
      </c>
      <c r="C43" s="142">
        <v>3</v>
      </c>
      <c r="D43" s="158" t="s">
        <v>99</v>
      </c>
      <c r="E43" s="149" t="s">
        <v>53</v>
      </c>
      <c r="F43" s="150">
        <v>4</v>
      </c>
      <c r="G43" s="156">
        <v>300</v>
      </c>
      <c r="H43" s="156"/>
      <c r="I43" s="143">
        <v>4</v>
      </c>
      <c r="J43" s="144">
        <v>0</v>
      </c>
      <c r="K43" s="148">
        <v>-3.1875</v>
      </c>
      <c r="L43" s="9"/>
      <c r="M43" s="145">
        <v>2.5625</v>
      </c>
      <c r="N43" s="147">
        <v>5</v>
      </c>
      <c r="O43" s="142">
        <v>3</v>
      </c>
      <c r="P43" s="159" t="s">
        <v>102</v>
      </c>
      <c r="Q43" s="149" t="s">
        <v>52</v>
      </c>
      <c r="R43" s="150">
        <v>10</v>
      </c>
      <c r="S43" s="156">
        <v>620</v>
      </c>
      <c r="T43" s="156"/>
      <c r="U43" s="143">
        <v>4</v>
      </c>
      <c r="V43" s="144">
        <v>3</v>
      </c>
      <c r="W43" s="141">
        <v>-2.5625</v>
      </c>
      <c r="X43" s="78" t="str">
        <f>C43&amp;"+"&amp;I43</f>
        <v>3+4</v>
      </c>
      <c r="Y43" s="79">
        <f>IF(AND(G43&gt;0,G43&lt;1),2*G43,MATCH(A43,{-40000,-0.4999999999,0.5,40000},1)-1)</f>
        <v>2</v>
      </c>
      <c r="Z43" s="75">
        <f>IF(AND(H43&gt;0,H43&lt;1),2*H43,MATCH(K43,{-40000,-0.4999999999,0.5,40000},1)-1)</f>
        <v>0</v>
      </c>
      <c r="AA43" s="78" t="str">
        <f>O43&amp;"+"&amp;U43</f>
        <v>3+4</v>
      </c>
      <c r="AB43" s="79">
        <f>IF(AND(S43&gt;0,S43&lt;1),2*S43,MATCH(M43,{-40000,-0.4999999999,0.5,40000},1)-1)</f>
        <v>2</v>
      </c>
      <c r="AC43" s="75">
        <f>IF(AND(T43&gt;0,T43&lt;1),2*T43,MATCH(W43,{-40000,-0.4999999999,0.5,40000},1)-1)</f>
        <v>0</v>
      </c>
      <c r="AD43" s="49"/>
    </row>
    <row r="44" spans="1:30" ht="16.5" customHeight="1">
      <c r="A44" s="145">
        <v>-1.4375</v>
      </c>
      <c r="B44" s="147">
        <v>2</v>
      </c>
      <c r="C44" s="142">
        <v>9</v>
      </c>
      <c r="D44" s="159" t="s">
        <v>100</v>
      </c>
      <c r="E44" s="149" t="s">
        <v>52</v>
      </c>
      <c r="F44" s="155">
        <v>9</v>
      </c>
      <c r="G44" s="156">
        <v>140</v>
      </c>
      <c r="H44" s="156"/>
      <c r="I44" s="143">
        <v>2</v>
      </c>
      <c r="J44" s="144">
        <v>6</v>
      </c>
      <c r="K44" s="148">
        <v>1.4375</v>
      </c>
      <c r="L44" s="9"/>
      <c r="M44" s="145">
        <v>2.5625</v>
      </c>
      <c r="N44" s="147">
        <v>5</v>
      </c>
      <c r="O44" s="142">
        <v>9</v>
      </c>
      <c r="P44" s="159" t="s">
        <v>102</v>
      </c>
      <c r="Q44" s="149" t="s">
        <v>52</v>
      </c>
      <c r="R44" s="150">
        <v>10</v>
      </c>
      <c r="S44" s="156">
        <v>620</v>
      </c>
      <c r="T44" s="156"/>
      <c r="U44" s="143">
        <v>2</v>
      </c>
      <c r="V44" s="144">
        <v>3</v>
      </c>
      <c r="W44" s="141">
        <v>-2.5625</v>
      </c>
      <c r="X44" s="80" t="str">
        <f>C44&amp;"+"&amp;I44</f>
        <v>9+2</v>
      </c>
      <c r="Y44" s="81">
        <f>IF(AND(G44&gt;0,G44&lt;1),2*G44,MATCH(A44,{-40000,-0.4999999999,0.5,40000},1)-1)</f>
        <v>0</v>
      </c>
      <c r="Z44" s="76">
        <f>IF(AND(H44&gt;0,H44&lt;1),2*H44,MATCH(K44,{-40000,-0.4999999999,0.5,40000},1)-1)</f>
        <v>2</v>
      </c>
      <c r="AA44" s="80" t="str">
        <f>O44&amp;"+"&amp;U44</f>
        <v>9+2</v>
      </c>
      <c r="AB44" s="81">
        <f>IF(AND(S44&gt;0,S44&lt;1),2*S44,MATCH(M44,{-40000,-0.4999999999,0.5,40000},1)-1)</f>
        <v>2</v>
      </c>
      <c r="AC44" s="76">
        <f>IF(AND(T44&gt;0,T44&lt;1),2*T44,MATCH(W44,{-40000,-0.4999999999,0.5,40000},1)-1)</f>
        <v>0</v>
      </c>
      <c r="AD44" s="49"/>
    </row>
    <row r="45" spans="1:30" ht="16.5" customHeight="1">
      <c r="A45" s="145">
        <v>-2.4375</v>
      </c>
      <c r="B45" s="147">
        <v>0</v>
      </c>
      <c r="C45" s="142">
        <v>6</v>
      </c>
      <c r="D45" s="158" t="s">
        <v>99</v>
      </c>
      <c r="E45" s="149" t="s">
        <v>53</v>
      </c>
      <c r="F45" s="155">
        <v>6</v>
      </c>
      <c r="G45" s="156">
        <v>100</v>
      </c>
      <c r="H45" s="156"/>
      <c r="I45" s="143">
        <v>10</v>
      </c>
      <c r="J45" s="144">
        <v>8</v>
      </c>
      <c r="K45" s="148">
        <v>2.4375</v>
      </c>
      <c r="L45" s="9"/>
      <c r="M45" s="145">
        <v>6.875</v>
      </c>
      <c r="N45" s="147">
        <v>8</v>
      </c>
      <c r="O45" s="142">
        <v>6</v>
      </c>
      <c r="P45" s="159" t="s">
        <v>94</v>
      </c>
      <c r="Q45" s="149" t="s">
        <v>53</v>
      </c>
      <c r="R45" s="150">
        <v>7</v>
      </c>
      <c r="S45" s="156">
        <v>800</v>
      </c>
      <c r="T45" s="156"/>
      <c r="U45" s="143">
        <v>10</v>
      </c>
      <c r="V45" s="144">
        <v>0</v>
      </c>
      <c r="W45" s="141">
        <v>-6.875</v>
      </c>
      <c r="X45" s="80" t="str">
        <f>C45&amp;"+"&amp;I45</f>
        <v>6+10</v>
      </c>
      <c r="Y45" s="81">
        <f>IF(AND(G45&gt;0,G45&lt;1),2*G45,MATCH(A45,{-40000,-0.4999999999,0.5,40000},1)-1)</f>
        <v>0</v>
      </c>
      <c r="Z45" s="76">
        <f>IF(AND(H45&gt;0,H45&lt;1),2*H45,MATCH(K45,{-40000,-0.4999999999,0.5,40000},1)-1)</f>
        <v>2</v>
      </c>
      <c r="AA45" s="80" t="str">
        <f>O45&amp;"+"&amp;U45</f>
        <v>6+10</v>
      </c>
      <c r="AB45" s="81">
        <f>IF(AND(S45&gt;0,S45&lt;1),2*S45,MATCH(M45,{-40000,-0.4999999999,0.5,40000},1)-1)</f>
        <v>2</v>
      </c>
      <c r="AC45" s="76">
        <f>IF(AND(T45&gt;0,T45&lt;1),2*T45,MATCH(W45,{-40000,-0.4999999999,0.5,40000},1)-1)</f>
        <v>0</v>
      </c>
      <c r="AD45" s="49"/>
    </row>
    <row r="46" spans="1:30" ht="16.5" customHeight="1">
      <c r="A46" s="145">
        <v>0.5</v>
      </c>
      <c r="B46" s="147">
        <v>5</v>
      </c>
      <c r="C46" s="142">
        <v>1</v>
      </c>
      <c r="D46" s="158" t="s">
        <v>101</v>
      </c>
      <c r="E46" s="149" t="s">
        <v>53</v>
      </c>
      <c r="F46" s="155">
        <v>6</v>
      </c>
      <c r="G46" s="156">
        <v>200</v>
      </c>
      <c r="H46" s="156"/>
      <c r="I46" s="143">
        <v>8</v>
      </c>
      <c r="J46" s="144">
        <v>3</v>
      </c>
      <c r="K46" s="148">
        <v>-0.5</v>
      </c>
      <c r="L46" s="9"/>
      <c r="M46" s="145">
        <v>-7.5</v>
      </c>
      <c r="N46" s="147">
        <v>0</v>
      </c>
      <c r="O46" s="142">
        <v>1</v>
      </c>
      <c r="P46" s="159" t="s">
        <v>103</v>
      </c>
      <c r="Q46" s="149" t="s">
        <v>52</v>
      </c>
      <c r="R46" s="155">
        <v>9</v>
      </c>
      <c r="S46" s="156">
        <v>140</v>
      </c>
      <c r="T46" s="156"/>
      <c r="U46" s="143">
        <v>8</v>
      </c>
      <c r="V46" s="144">
        <v>8</v>
      </c>
      <c r="W46" s="141">
        <v>7.5</v>
      </c>
      <c r="X46" s="80" t="str">
        <f>C46&amp;"+"&amp;I46</f>
        <v>1+8</v>
      </c>
      <c r="Y46" s="81">
        <f>IF(AND(G46&gt;0,G46&lt;1),2*G46,MATCH(A46,{-40000,-0.4999999999,0.5,40000},1)-1)</f>
        <v>2</v>
      </c>
      <c r="Z46" s="76">
        <f>IF(AND(H46&gt;0,H46&lt;1),2*H46,MATCH(K46,{-40000,-0.4999999999,0.5,40000},1)-1)</f>
        <v>0</v>
      </c>
      <c r="AA46" s="80" t="str">
        <f>O46&amp;"+"&amp;U46</f>
        <v>1+8</v>
      </c>
      <c r="AB46" s="81">
        <f>IF(AND(S46&gt;0,S46&lt;1),2*S46,MATCH(M46,{-40000,-0.4999999999,0.5,40000},1)-1)</f>
        <v>0</v>
      </c>
      <c r="AC46" s="76">
        <f>IF(AND(T46&gt;0,T46&lt;1),2*T46,MATCH(W46,{-40000,-0.4999999999,0.5,40000},1)-1)</f>
        <v>2</v>
      </c>
      <c r="AD46" s="49"/>
    </row>
    <row r="47" spans="1:30" ht="16.5" customHeight="1">
      <c r="A47" s="145">
        <v>0.5</v>
      </c>
      <c r="B47" s="147">
        <v>5</v>
      </c>
      <c r="C47" s="142">
        <v>7</v>
      </c>
      <c r="D47" s="158" t="s">
        <v>99</v>
      </c>
      <c r="E47" s="149" t="s">
        <v>53</v>
      </c>
      <c r="F47" s="155">
        <v>5</v>
      </c>
      <c r="G47" s="156">
        <v>200</v>
      </c>
      <c r="H47" s="156"/>
      <c r="I47" s="143">
        <v>5</v>
      </c>
      <c r="J47" s="144">
        <v>3</v>
      </c>
      <c r="K47" s="148">
        <v>-0.5</v>
      </c>
      <c r="L47" s="9"/>
      <c r="M47" s="145">
        <v>-6.25</v>
      </c>
      <c r="N47" s="147">
        <v>2</v>
      </c>
      <c r="O47" s="142">
        <v>7</v>
      </c>
      <c r="P47" s="159" t="s">
        <v>104</v>
      </c>
      <c r="Q47" s="149" t="s">
        <v>53</v>
      </c>
      <c r="R47" s="155">
        <v>7</v>
      </c>
      <c r="S47" s="156">
        <v>200</v>
      </c>
      <c r="T47" s="156"/>
      <c r="U47" s="143">
        <v>5</v>
      </c>
      <c r="V47" s="144">
        <v>6</v>
      </c>
      <c r="W47" s="141">
        <v>6.25</v>
      </c>
      <c r="X47" s="82" t="str">
        <f>C47&amp;"+"&amp;I47</f>
        <v>7+5</v>
      </c>
      <c r="Y47" s="83">
        <f>IF(AND(G47&gt;0,G47&lt;1),2*G47,MATCH(A47,{-40000,-0.4999999999,0.5,40000},1)-1)</f>
        <v>2</v>
      </c>
      <c r="Z47" s="77">
        <f>IF(AND(H47&gt;0,H47&lt;1),2*H47,MATCH(K47,{-40000,-0.4999999999,0.5,40000},1)-1)</f>
        <v>0</v>
      </c>
      <c r="AA47" s="82" t="str">
        <f>O47&amp;"+"&amp;U47</f>
        <v>7+5</v>
      </c>
      <c r="AB47" s="83">
        <f>IF(AND(S47&gt;0,S47&lt;1),2*S47,MATCH(M47,{-40000,-0.4999999999,0.5,40000},1)-1)</f>
        <v>0</v>
      </c>
      <c r="AC47" s="77">
        <f>IF(AND(T47&gt;0,T47&lt;1),2*T47,MATCH(W47,{-40000,-0.4999999999,0.5,40000},1)-1)</f>
        <v>2</v>
      </c>
      <c r="AD47" s="49"/>
    </row>
    <row r="48" spans="1:24" s="49" customFormat="1" ht="9.75" customHeight="1">
      <c r="A48" s="10"/>
      <c r="B48" s="10"/>
      <c r="C48" s="25"/>
      <c r="D48" s="10"/>
      <c r="E48" s="10"/>
      <c r="F48" s="10"/>
      <c r="G48" s="10"/>
      <c r="H48" s="10"/>
      <c r="I48" s="25"/>
      <c r="J48" s="10"/>
      <c r="K48" s="10"/>
      <c r="L48" s="15"/>
      <c r="M48" s="10"/>
      <c r="N48" s="10"/>
      <c r="O48" s="25"/>
      <c r="P48" s="10"/>
      <c r="Q48" s="10"/>
      <c r="R48" s="10"/>
      <c r="S48" s="10"/>
      <c r="T48" s="10"/>
      <c r="U48" s="25"/>
      <c r="V48" s="10"/>
      <c r="W48" s="10"/>
      <c r="X48" s="153"/>
    </row>
    <row r="49" spans="1:24" s="49" customFormat="1" ht="15">
      <c r="A49" s="2"/>
      <c r="B49" s="3" t="s">
        <v>2</v>
      </c>
      <c r="C49" s="4"/>
      <c r="D49" s="3"/>
      <c r="E49" s="5" t="s">
        <v>26</v>
      </c>
      <c r="F49" s="1"/>
      <c r="G49" s="6" t="s">
        <v>4</v>
      </c>
      <c r="H49" s="6"/>
      <c r="I49" s="7" t="s">
        <v>5</v>
      </c>
      <c r="J49" s="7"/>
      <c r="K49" s="8"/>
      <c r="L49" s="9">
        <v>150</v>
      </c>
      <c r="M49" s="2"/>
      <c r="N49" s="3" t="s">
        <v>2</v>
      </c>
      <c r="O49" s="4"/>
      <c r="P49" s="3"/>
      <c r="Q49" s="5" t="s">
        <v>27</v>
      </c>
      <c r="R49" s="1"/>
      <c r="S49" s="6" t="s">
        <v>4</v>
      </c>
      <c r="T49" s="6"/>
      <c r="U49" s="7" t="s">
        <v>0</v>
      </c>
      <c r="V49" s="7"/>
      <c r="W49" s="8"/>
      <c r="X49" s="153"/>
    </row>
    <row r="50" spans="1:24" s="49" customFormat="1" ht="12.75">
      <c r="A50" s="11"/>
      <c r="B50" s="11"/>
      <c r="C50" s="12"/>
      <c r="D50" s="13"/>
      <c r="E50" s="13"/>
      <c r="F50" s="13"/>
      <c r="G50" s="14" t="s">
        <v>7</v>
      </c>
      <c r="H50" s="14"/>
      <c r="I50" s="7" t="s">
        <v>9</v>
      </c>
      <c r="J50" s="7"/>
      <c r="K50" s="8"/>
      <c r="L50" s="9">
        <v>150</v>
      </c>
      <c r="M50" s="11"/>
      <c r="N50" s="11"/>
      <c r="O50" s="12"/>
      <c r="P50" s="13"/>
      <c r="Q50" s="13"/>
      <c r="R50" s="13"/>
      <c r="S50" s="14" t="s">
        <v>7</v>
      </c>
      <c r="T50" s="14"/>
      <c r="U50" s="7" t="s">
        <v>24</v>
      </c>
      <c r="V50" s="7"/>
      <c r="W50" s="8"/>
      <c r="X50" s="153"/>
    </row>
    <row r="51" spans="1:24" s="49" customFormat="1" ht="4.5" customHeight="1">
      <c r="A51" s="99"/>
      <c r="B51" s="100"/>
      <c r="C51" s="101"/>
      <c r="D51" s="102"/>
      <c r="E51" s="103"/>
      <c r="F51" s="104"/>
      <c r="G51" s="105"/>
      <c r="H51" s="105"/>
      <c r="I51" s="101"/>
      <c r="J51" s="100"/>
      <c r="K51" s="106"/>
      <c r="L51" s="107"/>
      <c r="M51" s="99"/>
      <c r="N51" s="100"/>
      <c r="O51" s="101"/>
      <c r="P51" s="102"/>
      <c r="Q51" s="103"/>
      <c r="R51" s="104"/>
      <c r="S51" s="105"/>
      <c r="T51" s="105"/>
      <c r="U51" s="101"/>
      <c r="V51" s="100"/>
      <c r="W51" s="106"/>
      <c r="X51" s="153"/>
    </row>
    <row r="52" spans="1:24" s="49" customFormat="1" ht="12.75" customHeight="1">
      <c r="A52" s="108"/>
      <c r="B52" s="109"/>
      <c r="C52" s="110"/>
      <c r="D52" s="111"/>
      <c r="E52" s="112" t="s">
        <v>48</v>
      </c>
      <c r="F52" s="113" t="s">
        <v>181</v>
      </c>
      <c r="G52" s="53"/>
      <c r="H52" s="114"/>
      <c r="I52" s="62"/>
      <c r="J52" s="63"/>
      <c r="K52" s="64"/>
      <c r="L52" s="115"/>
      <c r="M52" s="108"/>
      <c r="N52" s="109"/>
      <c r="O52" s="110"/>
      <c r="P52" s="111"/>
      <c r="Q52" s="112" t="s">
        <v>48</v>
      </c>
      <c r="R52" s="113" t="s">
        <v>196</v>
      </c>
      <c r="S52" s="53"/>
      <c r="T52" s="114"/>
      <c r="U52" s="62"/>
      <c r="V52" s="63"/>
      <c r="W52" s="64"/>
      <c r="X52" s="153"/>
    </row>
    <row r="53" spans="1:24" s="49" customFormat="1" ht="12.75" customHeight="1">
      <c r="A53" s="108"/>
      <c r="B53" s="109"/>
      <c r="C53" s="110"/>
      <c r="D53" s="111"/>
      <c r="E53" s="116" t="s">
        <v>49</v>
      </c>
      <c r="F53" s="113" t="s">
        <v>181</v>
      </c>
      <c r="G53" s="117"/>
      <c r="H53" s="114"/>
      <c r="I53" s="65"/>
      <c r="J53" s="66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K53" s="67"/>
      <c r="L53" s="115"/>
      <c r="M53" s="108"/>
      <c r="N53" s="109"/>
      <c r="O53" s="110"/>
      <c r="P53" s="111"/>
      <c r="Q53" s="116" t="s">
        <v>49</v>
      </c>
      <c r="R53" s="113" t="s">
        <v>197</v>
      </c>
      <c r="S53" s="117"/>
      <c r="T53" s="114"/>
      <c r="U53" s="65"/>
      <c r="V53" s="66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13.1</v>
      </c>
      <c r="W53" s="67"/>
      <c r="X53" s="153"/>
    </row>
    <row r="54" spans="1:24" s="49" customFormat="1" ht="12.75" customHeight="1">
      <c r="A54" s="108"/>
      <c r="B54" s="109"/>
      <c r="C54" s="110"/>
      <c r="D54" s="111"/>
      <c r="E54" s="116" t="s">
        <v>50</v>
      </c>
      <c r="F54" s="113" t="s">
        <v>182</v>
      </c>
      <c r="G54" s="53"/>
      <c r="H54" s="114"/>
      <c r="I54" s="68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11.1</v>
      </c>
      <c r="J54" s="66" t="str">
        <f>IF(J53="","","+")</f>
        <v>+</v>
      </c>
      <c r="K54" s="69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4.1</v>
      </c>
      <c r="L54" s="115"/>
      <c r="M54" s="108"/>
      <c r="N54" s="109"/>
      <c r="O54" s="110"/>
      <c r="P54" s="111"/>
      <c r="Q54" s="116" t="s">
        <v>50</v>
      </c>
      <c r="R54" s="113" t="s">
        <v>198</v>
      </c>
      <c r="S54" s="53"/>
      <c r="T54" s="114"/>
      <c r="U54" s="68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7.1</v>
      </c>
      <c r="V54" s="66" t="str">
        <f>IF(V53="","","+")</f>
        <v>+</v>
      </c>
      <c r="W54" s="69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8.1</v>
      </c>
      <c r="X54" s="153"/>
    </row>
    <row r="55" spans="1:24" s="49" customFormat="1" ht="12.75" customHeight="1">
      <c r="A55" s="108"/>
      <c r="B55" s="109"/>
      <c r="C55" s="110"/>
      <c r="D55" s="111"/>
      <c r="E55" s="112" t="s">
        <v>51</v>
      </c>
      <c r="F55" s="113" t="s">
        <v>183</v>
      </c>
      <c r="G55" s="53"/>
      <c r="H55" s="114"/>
      <c r="I55" s="65"/>
      <c r="J55" s="66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14.1</v>
      </c>
      <c r="K55" s="67"/>
      <c r="L55" s="115"/>
      <c r="M55" s="108"/>
      <c r="N55" s="109"/>
      <c r="O55" s="110"/>
      <c r="P55" s="111"/>
      <c r="Q55" s="112" t="s">
        <v>51</v>
      </c>
      <c r="R55" s="173" t="s">
        <v>199</v>
      </c>
      <c r="S55" s="53"/>
      <c r="T55" s="114"/>
      <c r="U55" s="65"/>
      <c r="V55" s="66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12.1</v>
      </c>
      <c r="W55" s="67"/>
      <c r="X55" s="153"/>
    </row>
    <row r="56" spans="1:24" s="49" customFormat="1" ht="12.75" customHeight="1">
      <c r="A56" s="118" t="s">
        <v>48</v>
      </c>
      <c r="B56" s="119" t="s">
        <v>192</v>
      </c>
      <c r="C56" s="110"/>
      <c r="D56" s="111"/>
      <c r="E56" s="120"/>
      <c r="F56" s="53"/>
      <c r="G56" s="112" t="s">
        <v>48</v>
      </c>
      <c r="H56" s="177" t="s">
        <v>184</v>
      </c>
      <c r="I56" s="53"/>
      <c r="J56" s="117"/>
      <c r="K56" s="54"/>
      <c r="L56" s="115"/>
      <c r="M56" s="118" t="s">
        <v>48</v>
      </c>
      <c r="N56" s="119" t="s">
        <v>207</v>
      </c>
      <c r="O56" s="110"/>
      <c r="P56" s="111"/>
      <c r="Q56" s="120"/>
      <c r="R56" s="53"/>
      <c r="S56" s="112" t="s">
        <v>48</v>
      </c>
      <c r="T56" s="177" t="s">
        <v>200</v>
      </c>
      <c r="U56" s="53"/>
      <c r="V56" s="117"/>
      <c r="W56" s="54"/>
      <c r="X56" s="153"/>
    </row>
    <row r="57" spans="1:24" s="49" customFormat="1" ht="12.75" customHeight="1">
      <c r="A57" s="122" t="s">
        <v>49</v>
      </c>
      <c r="B57" s="119" t="s">
        <v>193</v>
      </c>
      <c r="C57" s="123"/>
      <c r="D57" s="111"/>
      <c r="E57" s="120"/>
      <c r="F57" s="124"/>
      <c r="G57" s="116" t="s">
        <v>49</v>
      </c>
      <c r="H57" s="121" t="s">
        <v>185</v>
      </c>
      <c r="I57" s="53"/>
      <c r="J57" s="117"/>
      <c r="K57" s="54"/>
      <c r="L57" s="115"/>
      <c r="M57" s="122" t="s">
        <v>49</v>
      </c>
      <c r="N57" s="119" t="s">
        <v>208</v>
      </c>
      <c r="O57" s="123"/>
      <c r="P57" s="111"/>
      <c r="Q57" s="120"/>
      <c r="R57" s="124"/>
      <c r="S57" s="116" t="s">
        <v>49</v>
      </c>
      <c r="T57" s="121" t="s">
        <v>201</v>
      </c>
      <c r="U57" s="53"/>
      <c r="V57" s="117"/>
      <c r="W57" s="54"/>
      <c r="X57" s="153"/>
    </row>
    <row r="58" spans="1:24" s="49" customFormat="1" ht="12.75" customHeight="1">
      <c r="A58" s="122" t="s">
        <v>50</v>
      </c>
      <c r="B58" s="119" t="s">
        <v>194</v>
      </c>
      <c r="C58" s="110"/>
      <c r="D58" s="111"/>
      <c r="E58" s="120"/>
      <c r="F58" s="124"/>
      <c r="G58" s="116" t="s">
        <v>50</v>
      </c>
      <c r="H58" s="121" t="s">
        <v>186</v>
      </c>
      <c r="I58" s="53"/>
      <c r="J58" s="53"/>
      <c r="K58" s="54"/>
      <c r="L58" s="115"/>
      <c r="M58" s="122" t="s">
        <v>50</v>
      </c>
      <c r="N58" s="119" t="s">
        <v>209</v>
      </c>
      <c r="O58" s="110"/>
      <c r="P58" s="111"/>
      <c r="Q58" s="120"/>
      <c r="R58" s="124"/>
      <c r="S58" s="116" t="s">
        <v>50</v>
      </c>
      <c r="T58" s="121" t="s">
        <v>202</v>
      </c>
      <c r="U58" s="53"/>
      <c r="V58" s="53"/>
      <c r="W58" s="54"/>
      <c r="X58" s="153"/>
    </row>
    <row r="59" spans="1:24" s="49" customFormat="1" ht="12.75" customHeight="1">
      <c r="A59" s="118" t="s">
        <v>51</v>
      </c>
      <c r="B59" s="119" t="s">
        <v>195</v>
      </c>
      <c r="C59" s="123"/>
      <c r="D59" s="111"/>
      <c r="E59" s="120"/>
      <c r="F59" s="53"/>
      <c r="G59" s="112" t="s">
        <v>51</v>
      </c>
      <c r="H59" s="121" t="s">
        <v>187</v>
      </c>
      <c r="I59" s="53"/>
      <c r="J59" s="55" t="s">
        <v>55</v>
      </c>
      <c r="K59" s="54"/>
      <c r="L59" s="115"/>
      <c r="M59" s="118" t="s">
        <v>51</v>
      </c>
      <c r="N59" s="119" t="s">
        <v>210</v>
      </c>
      <c r="O59" s="123"/>
      <c r="P59" s="111"/>
      <c r="Q59" s="120"/>
      <c r="R59" s="53"/>
      <c r="S59" s="112" t="s">
        <v>51</v>
      </c>
      <c r="T59" s="121" t="s">
        <v>203</v>
      </c>
      <c r="U59" s="53"/>
      <c r="V59" s="55" t="s">
        <v>55</v>
      </c>
      <c r="W59" s="54"/>
      <c r="X59" s="153"/>
    </row>
    <row r="60" spans="1:24" s="49" customFormat="1" ht="12.75" customHeight="1">
      <c r="A60" s="125"/>
      <c r="B60" s="123"/>
      <c r="C60" s="123"/>
      <c r="D60" s="111"/>
      <c r="E60" s="112" t="s">
        <v>48</v>
      </c>
      <c r="F60" s="113" t="s">
        <v>188</v>
      </c>
      <c r="G60" s="53"/>
      <c r="H60" s="126"/>
      <c r="I60" s="56" t="s">
        <v>52</v>
      </c>
      <c r="J60" s="175" t="s">
        <v>373</v>
      </c>
      <c r="K60" s="54"/>
      <c r="L60" s="115"/>
      <c r="M60" s="125"/>
      <c r="N60" s="123"/>
      <c r="O60" s="123"/>
      <c r="P60" s="111"/>
      <c r="Q60" s="112" t="s">
        <v>48</v>
      </c>
      <c r="R60" s="113" t="s">
        <v>204</v>
      </c>
      <c r="S60" s="53"/>
      <c r="T60" s="126"/>
      <c r="U60" s="56" t="s">
        <v>52</v>
      </c>
      <c r="V60" s="175" t="s">
        <v>376</v>
      </c>
      <c r="W60" s="54"/>
      <c r="X60" s="153"/>
    </row>
    <row r="61" spans="1:24" s="49" customFormat="1" ht="12.75" customHeight="1">
      <c r="A61" s="108"/>
      <c r="B61" s="57" t="s">
        <v>56</v>
      </c>
      <c r="C61" s="110"/>
      <c r="D61" s="111"/>
      <c r="E61" s="116" t="s">
        <v>49</v>
      </c>
      <c r="F61" s="113" t="s">
        <v>189</v>
      </c>
      <c r="G61" s="53"/>
      <c r="H61" s="114"/>
      <c r="I61" s="56" t="s">
        <v>46</v>
      </c>
      <c r="J61" s="176" t="s">
        <v>373</v>
      </c>
      <c r="K61" s="54"/>
      <c r="L61" s="115"/>
      <c r="M61" s="108"/>
      <c r="N61" s="57" t="s">
        <v>56</v>
      </c>
      <c r="O61" s="110"/>
      <c r="P61" s="111"/>
      <c r="Q61" s="116" t="s">
        <v>49</v>
      </c>
      <c r="R61" s="113" t="s">
        <v>205</v>
      </c>
      <c r="S61" s="53"/>
      <c r="T61" s="114"/>
      <c r="U61" s="56" t="s">
        <v>46</v>
      </c>
      <c r="V61" s="176" t="s">
        <v>376</v>
      </c>
      <c r="W61" s="54"/>
      <c r="X61" s="153"/>
    </row>
    <row r="62" spans="1:24" s="49" customFormat="1" ht="12.75" customHeight="1">
      <c r="A62" s="108"/>
      <c r="B62" s="57" t="s">
        <v>375</v>
      </c>
      <c r="C62" s="110"/>
      <c r="D62" s="111"/>
      <c r="E62" s="116" t="s">
        <v>50</v>
      </c>
      <c r="F62" s="113" t="s">
        <v>190</v>
      </c>
      <c r="G62" s="117"/>
      <c r="H62" s="114"/>
      <c r="I62" s="56" t="s">
        <v>54</v>
      </c>
      <c r="J62" s="176" t="s">
        <v>374</v>
      </c>
      <c r="K62" s="54"/>
      <c r="L62" s="115"/>
      <c r="M62" s="108"/>
      <c r="N62" s="57" t="s">
        <v>378</v>
      </c>
      <c r="O62" s="110"/>
      <c r="P62" s="111"/>
      <c r="Q62" s="116" t="s">
        <v>50</v>
      </c>
      <c r="R62" s="113" t="s">
        <v>195</v>
      </c>
      <c r="S62" s="117"/>
      <c r="T62" s="114"/>
      <c r="U62" s="56" t="s">
        <v>54</v>
      </c>
      <c r="V62" s="176" t="s">
        <v>377</v>
      </c>
      <c r="W62" s="54"/>
      <c r="X62" s="153"/>
    </row>
    <row r="63" spans="1:24" s="49" customFormat="1" ht="12.75" customHeight="1">
      <c r="A63" s="127"/>
      <c r="B63" s="58"/>
      <c r="C63" s="58"/>
      <c r="D63" s="111"/>
      <c r="E63" s="112" t="s">
        <v>51</v>
      </c>
      <c r="F63" s="119" t="s">
        <v>191</v>
      </c>
      <c r="G63" s="58"/>
      <c r="H63" s="58"/>
      <c r="I63" s="59" t="s">
        <v>53</v>
      </c>
      <c r="J63" s="176" t="s">
        <v>374</v>
      </c>
      <c r="K63" s="60"/>
      <c r="L63" s="128"/>
      <c r="M63" s="127"/>
      <c r="N63" s="58"/>
      <c r="O63" s="58"/>
      <c r="P63" s="111"/>
      <c r="Q63" s="112" t="s">
        <v>51</v>
      </c>
      <c r="R63" s="119" t="s">
        <v>206</v>
      </c>
      <c r="S63" s="58"/>
      <c r="T63" s="58"/>
      <c r="U63" s="59" t="s">
        <v>53</v>
      </c>
      <c r="V63" s="176" t="s">
        <v>377</v>
      </c>
      <c r="W63" s="60"/>
      <c r="X63" s="153"/>
    </row>
    <row r="64" spans="1:30" ht="4.5" customHeight="1">
      <c r="A64" s="129"/>
      <c r="B64" s="130"/>
      <c r="C64" s="131"/>
      <c r="D64" s="132"/>
      <c r="E64" s="133"/>
      <c r="F64" s="134"/>
      <c r="G64" s="135"/>
      <c r="H64" s="135"/>
      <c r="I64" s="131"/>
      <c r="J64" s="130"/>
      <c r="K64" s="136"/>
      <c r="L64" s="137"/>
      <c r="M64" s="129"/>
      <c r="N64" s="130"/>
      <c r="O64" s="131"/>
      <c r="P64" s="132"/>
      <c r="Q64" s="133"/>
      <c r="R64" s="134"/>
      <c r="S64" s="135"/>
      <c r="T64" s="135"/>
      <c r="U64" s="131"/>
      <c r="V64" s="130"/>
      <c r="W64" s="136"/>
      <c r="X64" s="153"/>
      <c r="Y64" s="49"/>
      <c r="Z64" s="49"/>
      <c r="AA64" s="49"/>
      <c r="AB64" s="49"/>
      <c r="AC64" s="49"/>
      <c r="AD64" s="49"/>
    </row>
    <row r="65" spans="1:30" ht="12.75" customHeight="1">
      <c r="A65" s="16"/>
      <c r="B65" s="16" t="s">
        <v>10</v>
      </c>
      <c r="C65" s="17"/>
      <c r="D65" s="18" t="s">
        <v>11</v>
      </c>
      <c r="E65" s="18" t="s">
        <v>12</v>
      </c>
      <c r="F65" s="18" t="s">
        <v>13</v>
      </c>
      <c r="G65" s="19" t="s">
        <v>14</v>
      </c>
      <c r="H65" s="20"/>
      <c r="I65" s="17" t="s">
        <v>15</v>
      </c>
      <c r="J65" s="18" t="s">
        <v>10</v>
      </c>
      <c r="K65" s="16" t="s">
        <v>16</v>
      </c>
      <c r="L65" s="9">
        <v>150</v>
      </c>
      <c r="M65" s="16"/>
      <c r="N65" s="16" t="s">
        <v>10</v>
      </c>
      <c r="O65" s="17"/>
      <c r="P65" s="18" t="s">
        <v>11</v>
      </c>
      <c r="Q65" s="18" t="s">
        <v>12</v>
      </c>
      <c r="R65" s="18" t="s">
        <v>13</v>
      </c>
      <c r="S65" s="19" t="s">
        <v>14</v>
      </c>
      <c r="T65" s="20"/>
      <c r="U65" s="17" t="s">
        <v>15</v>
      </c>
      <c r="V65" s="18" t="s">
        <v>10</v>
      </c>
      <c r="W65" s="138" t="s">
        <v>16</v>
      </c>
      <c r="X65" s="166" t="s">
        <v>60</v>
      </c>
      <c r="Y65" s="167"/>
      <c r="Z65" s="168"/>
      <c r="AA65" s="169" t="s">
        <v>61</v>
      </c>
      <c r="AB65" s="170"/>
      <c r="AC65" s="171"/>
      <c r="AD65" s="49"/>
    </row>
    <row r="66" spans="1:30" ht="12.75">
      <c r="A66" s="21" t="s">
        <v>16</v>
      </c>
      <c r="B66" s="21" t="s">
        <v>17</v>
      </c>
      <c r="C66" s="22" t="s">
        <v>18</v>
      </c>
      <c r="D66" s="139" t="s">
        <v>19</v>
      </c>
      <c r="E66" s="139" t="s">
        <v>20</v>
      </c>
      <c r="F66" s="139"/>
      <c r="G66" s="23" t="s">
        <v>18</v>
      </c>
      <c r="H66" s="23" t="s">
        <v>15</v>
      </c>
      <c r="I66" s="22"/>
      <c r="J66" s="21" t="s">
        <v>17</v>
      </c>
      <c r="K66" s="21"/>
      <c r="L66" s="9">
        <v>150</v>
      </c>
      <c r="M66" s="21" t="s">
        <v>16</v>
      </c>
      <c r="N66" s="21" t="s">
        <v>17</v>
      </c>
      <c r="O66" s="22" t="s">
        <v>18</v>
      </c>
      <c r="P66" s="139" t="s">
        <v>19</v>
      </c>
      <c r="Q66" s="139" t="s">
        <v>20</v>
      </c>
      <c r="R66" s="139"/>
      <c r="S66" s="23" t="s">
        <v>18</v>
      </c>
      <c r="T66" s="23" t="s">
        <v>15</v>
      </c>
      <c r="U66" s="22"/>
      <c r="V66" s="21" t="s">
        <v>17</v>
      </c>
      <c r="W66" s="140"/>
      <c r="X66" s="84" t="s">
        <v>59</v>
      </c>
      <c r="Y66" s="172" t="s">
        <v>64</v>
      </c>
      <c r="Z66" s="168"/>
      <c r="AA66" s="84" t="s">
        <v>59</v>
      </c>
      <c r="AB66" s="170" t="s">
        <v>64</v>
      </c>
      <c r="AC66" s="171"/>
      <c r="AD66" s="49"/>
    </row>
    <row r="67" spans="1:30" ht="16.5" customHeight="1">
      <c r="A67" s="145">
        <v>3.5</v>
      </c>
      <c r="B67" s="147">
        <v>6</v>
      </c>
      <c r="C67" s="142">
        <v>5</v>
      </c>
      <c r="D67" s="160" t="s">
        <v>96</v>
      </c>
      <c r="E67" s="149" t="s">
        <v>46</v>
      </c>
      <c r="F67" s="150">
        <v>10</v>
      </c>
      <c r="G67" s="156">
        <v>630</v>
      </c>
      <c r="H67" s="156"/>
      <c r="I67" s="143">
        <v>6</v>
      </c>
      <c r="J67" s="144">
        <v>2</v>
      </c>
      <c r="K67" s="148">
        <v>-3.5</v>
      </c>
      <c r="L67" s="9"/>
      <c r="M67" s="145">
        <v>-6.75</v>
      </c>
      <c r="N67" s="147">
        <v>2</v>
      </c>
      <c r="O67" s="142">
        <v>5</v>
      </c>
      <c r="P67" s="159" t="s">
        <v>95</v>
      </c>
      <c r="Q67" s="149" t="s">
        <v>52</v>
      </c>
      <c r="R67" s="150">
        <v>9</v>
      </c>
      <c r="S67" s="156"/>
      <c r="T67" s="156">
        <v>50</v>
      </c>
      <c r="U67" s="143">
        <v>6</v>
      </c>
      <c r="V67" s="144">
        <v>6</v>
      </c>
      <c r="W67" s="141">
        <v>6.75</v>
      </c>
      <c r="X67" s="78" t="str">
        <f>C67&amp;"+"&amp;I67</f>
        <v>5+6</v>
      </c>
      <c r="Y67" s="79">
        <f>IF(AND(G67&gt;0,G67&lt;1),2*G67,MATCH(A67,{-40000,-0.4999999999,0.5,40000},1)-1)</f>
        <v>2</v>
      </c>
      <c r="Z67" s="75">
        <f>IF(AND(H67&gt;0,H67&lt;1),2*H67,MATCH(K67,{-40000,-0.4999999999,0.5,40000},1)-1)</f>
        <v>0</v>
      </c>
      <c r="AA67" s="78" t="str">
        <f>O67&amp;"+"&amp;U67</f>
        <v>5+6</v>
      </c>
      <c r="AB67" s="79">
        <f>IF(AND(S67&gt;0,S67&lt;1),2*S67,MATCH(M67,{-40000,-0.4999999999,0.5,40000},1)-1)</f>
        <v>0</v>
      </c>
      <c r="AC67" s="75">
        <f>IF(AND(T67&gt;0,T67&lt;1),2*T67,MATCH(W67,{-40000,-0.4999999999,0.5,40000},1)-1)</f>
        <v>2</v>
      </c>
      <c r="AD67" s="49"/>
    </row>
    <row r="68" spans="1:30" ht="16.5" customHeight="1">
      <c r="A68" s="145">
        <v>-9.75</v>
      </c>
      <c r="B68" s="147">
        <v>0</v>
      </c>
      <c r="C68" s="142">
        <v>8</v>
      </c>
      <c r="D68" s="158" t="s">
        <v>96</v>
      </c>
      <c r="E68" s="149" t="s">
        <v>52</v>
      </c>
      <c r="F68" s="150">
        <v>8</v>
      </c>
      <c r="G68" s="156"/>
      <c r="H68" s="156">
        <v>100</v>
      </c>
      <c r="I68" s="143">
        <v>3</v>
      </c>
      <c r="J68" s="144">
        <v>8</v>
      </c>
      <c r="K68" s="148">
        <v>9.75</v>
      </c>
      <c r="L68" s="9"/>
      <c r="M68" s="145">
        <v>-8.0625</v>
      </c>
      <c r="N68" s="147">
        <v>0</v>
      </c>
      <c r="O68" s="142">
        <v>8</v>
      </c>
      <c r="P68" s="159" t="s">
        <v>95</v>
      </c>
      <c r="Q68" s="149" t="s">
        <v>52</v>
      </c>
      <c r="R68" s="155">
        <v>8</v>
      </c>
      <c r="S68" s="156"/>
      <c r="T68" s="156">
        <v>100</v>
      </c>
      <c r="U68" s="143">
        <v>3</v>
      </c>
      <c r="V68" s="144">
        <v>8</v>
      </c>
      <c r="W68" s="141">
        <v>8.0625</v>
      </c>
      <c r="X68" s="80" t="str">
        <f>C68&amp;"+"&amp;I68</f>
        <v>8+3</v>
      </c>
      <c r="Y68" s="81">
        <f>IF(AND(G68&gt;0,G68&lt;1),2*G68,MATCH(A68,{-40000,-0.4999999999,0.5,40000},1)-1)</f>
        <v>0</v>
      </c>
      <c r="Z68" s="76">
        <f>IF(AND(H68&gt;0,H68&lt;1),2*H68,MATCH(K68,{-40000,-0.4999999999,0.5,40000},1)-1)</f>
        <v>2</v>
      </c>
      <c r="AA68" s="80" t="str">
        <f>O68&amp;"+"&amp;U68</f>
        <v>8+3</v>
      </c>
      <c r="AB68" s="81">
        <f>IF(AND(S68&gt;0,S68&lt;1),2*S68,MATCH(M68,{-40000,-0.4999999999,0.5,40000},1)-1)</f>
        <v>0</v>
      </c>
      <c r="AC68" s="76">
        <f>IF(AND(T68&gt;0,T68&lt;1),2*T68,MATCH(W68,{-40000,-0.4999999999,0.5,40000},1)-1)</f>
        <v>2</v>
      </c>
      <c r="AD68" s="49"/>
    </row>
    <row r="69" spans="1:30" ht="16.5" customHeight="1">
      <c r="A69" s="145">
        <v>3.5</v>
      </c>
      <c r="B69" s="147">
        <v>6</v>
      </c>
      <c r="C69" s="142">
        <v>1</v>
      </c>
      <c r="D69" s="160" t="s">
        <v>96</v>
      </c>
      <c r="E69" s="149" t="s">
        <v>46</v>
      </c>
      <c r="F69" s="150">
        <v>10</v>
      </c>
      <c r="G69" s="156">
        <v>630</v>
      </c>
      <c r="H69" s="156"/>
      <c r="I69" s="143">
        <v>9</v>
      </c>
      <c r="J69" s="144">
        <v>2</v>
      </c>
      <c r="K69" s="148">
        <v>-3.5</v>
      </c>
      <c r="L69" s="9"/>
      <c r="M69" s="145">
        <v>3.1875</v>
      </c>
      <c r="N69" s="147">
        <v>5</v>
      </c>
      <c r="O69" s="142">
        <v>1</v>
      </c>
      <c r="P69" s="159" t="s">
        <v>95</v>
      </c>
      <c r="Q69" s="149" t="s">
        <v>52</v>
      </c>
      <c r="R69" s="155">
        <v>10</v>
      </c>
      <c r="S69" s="156">
        <v>420</v>
      </c>
      <c r="T69" s="156"/>
      <c r="U69" s="143">
        <v>9</v>
      </c>
      <c r="V69" s="144">
        <v>3</v>
      </c>
      <c r="W69" s="141">
        <v>-3.1875</v>
      </c>
      <c r="X69" s="80" t="str">
        <f>C69&amp;"+"&amp;I69</f>
        <v>1+9</v>
      </c>
      <c r="Y69" s="81">
        <f>IF(AND(G69&gt;0,G69&lt;1),2*G69,MATCH(A69,{-40000,-0.4999999999,0.5,40000},1)-1)</f>
        <v>2</v>
      </c>
      <c r="Z69" s="76">
        <f>IF(AND(H69&gt;0,H69&lt;1),2*H69,MATCH(K69,{-40000,-0.4999999999,0.5,40000},1)-1)</f>
        <v>0</v>
      </c>
      <c r="AA69" s="80" t="str">
        <f>O69&amp;"+"&amp;U69</f>
        <v>1+9</v>
      </c>
      <c r="AB69" s="81">
        <f>IF(AND(S69&gt;0,S69&lt;1),2*S69,MATCH(M69,{-40000,-0.4999999999,0.5,40000},1)-1)</f>
        <v>2</v>
      </c>
      <c r="AC69" s="76">
        <f>IF(AND(T69&gt;0,T69&lt;1),2*T69,MATCH(W69,{-40000,-0.4999999999,0.5,40000},1)-1)</f>
        <v>0</v>
      </c>
      <c r="AD69" s="49"/>
    </row>
    <row r="70" spans="1:30" ht="16.5" customHeight="1">
      <c r="A70" s="145">
        <v>3.5</v>
      </c>
      <c r="B70" s="147">
        <v>6</v>
      </c>
      <c r="C70" s="142">
        <v>2</v>
      </c>
      <c r="D70" s="160" t="s">
        <v>96</v>
      </c>
      <c r="E70" s="149" t="s">
        <v>46</v>
      </c>
      <c r="F70" s="155">
        <v>10</v>
      </c>
      <c r="G70" s="156">
        <v>630</v>
      </c>
      <c r="H70" s="156"/>
      <c r="I70" s="143">
        <v>4</v>
      </c>
      <c r="J70" s="144">
        <v>2</v>
      </c>
      <c r="K70" s="148">
        <v>-3.5</v>
      </c>
      <c r="L70" s="9"/>
      <c r="M70" s="145">
        <v>3.1875</v>
      </c>
      <c r="N70" s="147">
        <v>8</v>
      </c>
      <c r="O70" s="142">
        <v>2</v>
      </c>
      <c r="P70" s="158" t="s">
        <v>96</v>
      </c>
      <c r="Q70" s="149" t="s">
        <v>46</v>
      </c>
      <c r="R70" s="155">
        <v>10</v>
      </c>
      <c r="S70" s="156">
        <v>430</v>
      </c>
      <c r="T70" s="156"/>
      <c r="U70" s="143">
        <v>4</v>
      </c>
      <c r="V70" s="144">
        <v>0</v>
      </c>
      <c r="W70" s="141">
        <v>-3.1875</v>
      </c>
      <c r="X70" s="80" t="str">
        <f>C70&amp;"+"&amp;I70</f>
        <v>2+4</v>
      </c>
      <c r="Y70" s="81">
        <f>IF(AND(G70&gt;0,G70&lt;1),2*G70,MATCH(A70,{-40000,-0.4999999999,0.5,40000},1)-1)</f>
        <v>2</v>
      </c>
      <c r="Z70" s="76">
        <f>IF(AND(H70&gt;0,H70&lt;1),2*H70,MATCH(K70,{-40000,-0.4999999999,0.5,40000},1)-1)</f>
        <v>0</v>
      </c>
      <c r="AA70" s="80" t="str">
        <f>O70&amp;"+"&amp;U70</f>
        <v>2+4</v>
      </c>
      <c r="AB70" s="81">
        <f>IF(AND(S70&gt;0,S70&lt;1),2*S70,MATCH(M70,{-40000,-0.4999999999,0.5,40000},1)-1)</f>
        <v>2</v>
      </c>
      <c r="AC70" s="76">
        <f>IF(AND(T70&gt;0,T70&lt;1),2*T70,MATCH(W70,{-40000,-0.4999999999,0.5,40000},1)-1)</f>
        <v>0</v>
      </c>
      <c r="AD70" s="49"/>
    </row>
    <row r="71" spans="1:30" ht="16.5" customHeight="1">
      <c r="A71" s="145">
        <v>-7.1875</v>
      </c>
      <c r="B71" s="147">
        <v>2</v>
      </c>
      <c r="C71" s="142">
        <v>7</v>
      </c>
      <c r="D71" s="159" t="s">
        <v>120</v>
      </c>
      <c r="E71" s="149" t="s">
        <v>46</v>
      </c>
      <c r="F71" s="155">
        <v>10</v>
      </c>
      <c r="G71" s="156">
        <v>130</v>
      </c>
      <c r="H71" s="156"/>
      <c r="I71" s="143">
        <v>10</v>
      </c>
      <c r="J71" s="144">
        <v>6</v>
      </c>
      <c r="K71" s="148">
        <v>7.1875</v>
      </c>
      <c r="L71" s="9"/>
      <c r="M71" s="145">
        <v>3.1875</v>
      </c>
      <c r="N71" s="147">
        <v>5</v>
      </c>
      <c r="O71" s="142">
        <v>7</v>
      </c>
      <c r="P71" s="159" t="s">
        <v>95</v>
      </c>
      <c r="Q71" s="149" t="s">
        <v>52</v>
      </c>
      <c r="R71" s="155">
        <v>10</v>
      </c>
      <c r="S71" s="156">
        <v>420</v>
      </c>
      <c r="T71" s="156"/>
      <c r="U71" s="143">
        <v>10</v>
      </c>
      <c r="V71" s="144">
        <v>3</v>
      </c>
      <c r="W71" s="141">
        <v>-3.1875</v>
      </c>
      <c r="X71" s="82" t="str">
        <f>C71&amp;"+"&amp;I71</f>
        <v>7+10</v>
      </c>
      <c r="Y71" s="83">
        <f>IF(AND(G71&gt;0,G71&lt;1),2*G71,MATCH(A71,{-40000,-0.4999999999,0.5,40000},1)-1)</f>
        <v>0</v>
      </c>
      <c r="Z71" s="77">
        <f>IF(AND(H71&gt;0,H71&lt;1),2*H71,MATCH(K71,{-40000,-0.4999999999,0.5,40000},1)-1)</f>
        <v>2</v>
      </c>
      <c r="AA71" s="82" t="str">
        <f>O71&amp;"+"&amp;U71</f>
        <v>7+10</v>
      </c>
      <c r="AB71" s="83">
        <f>IF(AND(S71&gt;0,S71&lt;1),2*S71,MATCH(M71,{-40000,-0.4999999999,0.5,40000},1)-1)</f>
        <v>2</v>
      </c>
      <c r="AC71" s="77">
        <f>IF(AND(T71&gt;0,T71&lt;1),2*T71,MATCH(W71,{-40000,-0.4999999999,0.5,40000},1)-1)</f>
        <v>0</v>
      </c>
      <c r="AD71" s="49"/>
    </row>
    <row r="72" spans="1:24" s="49" customFormat="1" ht="30" customHeight="1">
      <c r="A72" s="10"/>
      <c r="B72" s="10"/>
      <c r="C72" s="25"/>
      <c r="D72" s="10"/>
      <c r="E72" s="10"/>
      <c r="F72" s="10"/>
      <c r="G72" s="10"/>
      <c r="H72" s="10"/>
      <c r="I72" s="25"/>
      <c r="J72" s="10"/>
      <c r="K72" s="10"/>
      <c r="L72" s="15"/>
      <c r="M72" s="10"/>
      <c r="N72" s="10"/>
      <c r="O72" s="25"/>
      <c r="P72" s="10"/>
      <c r="Q72" s="10"/>
      <c r="R72" s="10"/>
      <c r="S72" s="10"/>
      <c r="T72" s="10"/>
      <c r="U72" s="25"/>
      <c r="V72" s="10"/>
      <c r="W72" s="10"/>
      <c r="X72" s="153"/>
    </row>
    <row r="73" spans="1:24" s="49" customFormat="1" ht="15">
      <c r="A73" s="2"/>
      <c r="B73" s="3" t="s">
        <v>2</v>
      </c>
      <c r="C73" s="4"/>
      <c r="D73" s="3"/>
      <c r="E73" s="5" t="s">
        <v>28</v>
      </c>
      <c r="F73" s="1"/>
      <c r="G73" s="6" t="s">
        <v>4</v>
      </c>
      <c r="H73" s="6"/>
      <c r="I73" s="7" t="s">
        <v>22</v>
      </c>
      <c r="J73" s="7"/>
      <c r="K73" s="8"/>
      <c r="L73" s="9">
        <v>150</v>
      </c>
      <c r="M73" s="2"/>
      <c r="N73" s="3" t="s">
        <v>2</v>
      </c>
      <c r="O73" s="4"/>
      <c r="P73" s="3"/>
      <c r="Q73" s="5" t="s">
        <v>29</v>
      </c>
      <c r="R73" s="1"/>
      <c r="S73" s="6" t="s">
        <v>4</v>
      </c>
      <c r="T73" s="6"/>
      <c r="U73" s="7" t="s">
        <v>1</v>
      </c>
      <c r="V73" s="7"/>
      <c r="W73" s="8"/>
      <c r="X73" s="153"/>
    </row>
    <row r="74" spans="1:24" s="49" customFormat="1" ht="12.75">
      <c r="A74" s="11"/>
      <c r="B74" s="11"/>
      <c r="C74" s="12"/>
      <c r="D74" s="13"/>
      <c r="E74" s="13"/>
      <c r="F74" s="13"/>
      <c r="G74" s="14" t="s">
        <v>7</v>
      </c>
      <c r="H74" s="14"/>
      <c r="I74" s="7" t="s">
        <v>25</v>
      </c>
      <c r="J74" s="7"/>
      <c r="K74" s="8"/>
      <c r="L74" s="9">
        <v>150</v>
      </c>
      <c r="M74" s="11"/>
      <c r="N74" s="11"/>
      <c r="O74" s="12"/>
      <c r="P74" s="13"/>
      <c r="Q74" s="13"/>
      <c r="R74" s="13"/>
      <c r="S74" s="14" t="s">
        <v>7</v>
      </c>
      <c r="T74" s="14"/>
      <c r="U74" s="7" t="s">
        <v>8</v>
      </c>
      <c r="V74" s="7"/>
      <c r="W74" s="8"/>
      <c r="X74" s="153"/>
    </row>
    <row r="75" spans="1:24" s="49" customFormat="1" ht="4.5" customHeight="1">
      <c r="A75" s="99"/>
      <c r="B75" s="100"/>
      <c r="C75" s="101"/>
      <c r="D75" s="102"/>
      <c r="E75" s="103"/>
      <c r="F75" s="104"/>
      <c r="G75" s="105"/>
      <c r="H75" s="105"/>
      <c r="I75" s="101"/>
      <c r="J75" s="100"/>
      <c r="K75" s="106"/>
      <c r="L75" s="107"/>
      <c r="M75" s="99"/>
      <c r="N75" s="100"/>
      <c r="O75" s="101"/>
      <c r="P75" s="102"/>
      <c r="Q75" s="103"/>
      <c r="R75" s="104"/>
      <c r="S75" s="105"/>
      <c r="T75" s="105"/>
      <c r="U75" s="101"/>
      <c r="V75" s="100"/>
      <c r="W75" s="106"/>
      <c r="X75" s="153"/>
    </row>
    <row r="76" spans="1:24" s="49" customFormat="1" ht="12.75" customHeight="1">
      <c r="A76" s="108"/>
      <c r="B76" s="109"/>
      <c r="C76" s="110"/>
      <c r="D76" s="111"/>
      <c r="E76" s="112" t="s">
        <v>48</v>
      </c>
      <c r="F76" s="113" t="s">
        <v>211</v>
      </c>
      <c r="G76" s="53"/>
      <c r="H76" s="114"/>
      <c r="I76" s="62"/>
      <c r="J76" s="63"/>
      <c r="K76" s="64"/>
      <c r="L76" s="115"/>
      <c r="M76" s="108"/>
      <c r="N76" s="109"/>
      <c r="O76" s="110"/>
      <c r="P76" s="111"/>
      <c r="Q76" s="112" t="s">
        <v>48</v>
      </c>
      <c r="R76" s="113" t="s">
        <v>227</v>
      </c>
      <c r="S76" s="53"/>
      <c r="T76" s="114"/>
      <c r="U76" s="62"/>
      <c r="V76" s="63"/>
      <c r="W76" s="64"/>
      <c r="X76" s="153"/>
    </row>
    <row r="77" spans="1:24" s="49" customFormat="1" ht="12.75" customHeight="1">
      <c r="A77" s="108"/>
      <c r="B77" s="109"/>
      <c r="C77" s="110"/>
      <c r="D77" s="111"/>
      <c r="E77" s="116" t="s">
        <v>49</v>
      </c>
      <c r="F77" s="113" t="s">
        <v>212</v>
      </c>
      <c r="G77" s="117"/>
      <c r="H77" s="114"/>
      <c r="I77" s="65"/>
      <c r="J77" s="66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14.1</v>
      </c>
      <c r="K77" s="67"/>
      <c r="L77" s="115"/>
      <c r="M77" s="108"/>
      <c r="N77" s="109"/>
      <c r="O77" s="110"/>
      <c r="P77" s="111"/>
      <c r="Q77" s="116" t="s">
        <v>49</v>
      </c>
      <c r="R77" s="113" t="s">
        <v>228</v>
      </c>
      <c r="S77" s="117"/>
      <c r="T77" s="114"/>
      <c r="U77" s="65"/>
      <c r="V77" s="66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12.1</v>
      </c>
      <c r="W77" s="67"/>
      <c r="X77" s="153"/>
    </row>
    <row r="78" spans="1:24" s="49" customFormat="1" ht="12.75" customHeight="1">
      <c r="A78" s="108"/>
      <c r="B78" s="109"/>
      <c r="C78" s="110"/>
      <c r="D78" s="111"/>
      <c r="E78" s="116" t="s">
        <v>50</v>
      </c>
      <c r="F78" s="113" t="s">
        <v>213</v>
      </c>
      <c r="G78" s="53"/>
      <c r="H78" s="114"/>
      <c r="I78" s="68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J78" s="66" t="str">
        <f>IF(J77="","","+")</f>
        <v>+</v>
      </c>
      <c r="K78" s="69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11.1</v>
      </c>
      <c r="L78" s="115"/>
      <c r="M78" s="108"/>
      <c r="N78" s="109"/>
      <c r="O78" s="110"/>
      <c r="P78" s="111"/>
      <c r="Q78" s="116" t="s">
        <v>50</v>
      </c>
      <c r="R78" s="113" t="s">
        <v>229</v>
      </c>
      <c r="S78" s="53"/>
      <c r="T78" s="114"/>
      <c r="U78" s="68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7.1</v>
      </c>
      <c r="V78" s="66" t="str">
        <f>IF(V77="","","+")</f>
        <v>+</v>
      </c>
      <c r="W78" s="69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10.1</v>
      </c>
      <c r="X78" s="153"/>
    </row>
    <row r="79" spans="1:24" s="49" customFormat="1" ht="12.75" customHeight="1">
      <c r="A79" s="108"/>
      <c r="B79" s="109"/>
      <c r="C79" s="110"/>
      <c r="D79" s="111"/>
      <c r="E79" s="112" t="s">
        <v>51</v>
      </c>
      <c r="F79" s="113" t="s">
        <v>214</v>
      </c>
      <c r="G79" s="53"/>
      <c r="H79" s="114"/>
      <c r="I79" s="65"/>
      <c r="J79" s="66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5.1</v>
      </c>
      <c r="K79" s="67"/>
      <c r="L79" s="115"/>
      <c r="M79" s="108"/>
      <c r="N79" s="109"/>
      <c r="O79" s="110"/>
      <c r="P79" s="111"/>
      <c r="Q79" s="112" t="s">
        <v>51</v>
      </c>
      <c r="R79" s="113" t="s">
        <v>230</v>
      </c>
      <c r="S79" s="53"/>
      <c r="T79" s="114"/>
      <c r="U79" s="65"/>
      <c r="V79" s="66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11.1</v>
      </c>
      <c r="W79" s="67"/>
      <c r="X79" s="153"/>
    </row>
    <row r="80" spans="1:24" s="49" customFormat="1" ht="12.75" customHeight="1">
      <c r="A80" s="118" t="s">
        <v>48</v>
      </c>
      <c r="B80" s="119" t="s">
        <v>223</v>
      </c>
      <c r="C80" s="110"/>
      <c r="D80" s="111"/>
      <c r="E80" s="120"/>
      <c r="F80" s="53"/>
      <c r="G80" s="112" t="s">
        <v>48</v>
      </c>
      <c r="H80" s="121" t="s">
        <v>215</v>
      </c>
      <c r="I80" s="53"/>
      <c r="J80" s="117"/>
      <c r="K80" s="54"/>
      <c r="L80" s="115"/>
      <c r="M80" s="118" t="s">
        <v>48</v>
      </c>
      <c r="N80" s="119" t="s">
        <v>237</v>
      </c>
      <c r="O80" s="110"/>
      <c r="P80" s="111"/>
      <c r="Q80" s="120"/>
      <c r="R80" s="53"/>
      <c r="S80" s="112" t="s">
        <v>48</v>
      </c>
      <c r="T80" s="121" t="s">
        <v>231</v>
      </c>
      <c r="U80" s="53"/>
      <c r="V80" s="117"/>
      <c r="W80" s="54"/>
      <c r="X80" s="153"/>
    </row>
    <row r="81" spans="1:24" s="49" customFormat="1" ht="12.75" customHeight="1">
      <c r="A81" s="122" t="s">
        <v>49</v>
      </c>
      <c r="B81" s="119" t="s">
        <v>224</v>
      </c>
      <c r="C81" s="123"/>
      <c r="D81" s="111"/>
      <c r="E81" s="120"/>
      <c r="F81" s="124"/>
      <c r="G81" s="116" t="s">
        <v>49</v>
      </c>
      <c r="H81" s="121" t="s">
        <v>216</v>
      </c>
      <c r="I81" s="53"/>
      <c r="J81" s="117"/>
      <c r="K81" s="54"/>
      <c r="L81" s="115"/>
      <c r="M81" s="122" t="s">
        <v>49</v>
      </c>
      <c r="N81" s="119" t="s">
        <v>238</v>
      </c>
      <c r="O81" s="123"/>
      <c r="P81" s="111"/>
      <c r="Q81" s="120"/>
      <c r="R81" s="124"/>
      <c r="S81" s="116" t="s">
        <v>49</v>
      </c>
      <c r="T81" s="121" t="s">
        <v>232</v>
      </c>
      <c r="U81" s="53"/>
      <c r="V81" s="117"/>
      <c r="W81" s="54"/>
      <c r="X81" s="153"/>
    </row>
    <row r="82" spans="1:24" s="49" customFormat="1" ht="12.75" customHeight="1">
      <c r="A82" s="122" t="s">
        <v>50</v>
      </c>
      <c r="B82" s="119" t="s">
        <v>225</v>
      </c>
      <c r="C82" s="110"/>
      <c r="D82" s="111"/>
      <c r="E82" s="120"/>
      <c r="F82" s="124"/>
      <c r="G82" s="116" t="s">
        <v>50</v>
      </c>
      <c r="H82" s="121" t="s">
        <v>217</v>
      </c>
      <c r="I82" s="53"/>
      <c r="J82" s="53"/>
      <c r="K82" s="54"/>
      <c r="L82" s="115"/>
      <c r="M82" s="122" t="s">
        <v>50</v>
      </c>
      <c r="N82" s="119" t="s">
        <v>239</v>
      </c>
      <c r="O82" s="110"/>
      <c r="P82" s="111"/>
      <c r="Q82" s="120"/>
      <c r="R82" s="124"/>
      <c r="S82" s="116" t="s">
        <v>50</v>
      </c>
      <c r="T82" s="121" t="s">
        <v>207</v>
      </c>
      <c r="U82" s="53"/>
      <c r="V82" s="53"/>
      <c r="W82" s="54"/>
      <c r="X82" s="153"/>
    </row>
    <row r="83" spans="1:24" s="49" customFormat="1" ht="12.75" customHeight="1">
      <c r="A83" s="118" t="s">
        <v>51</v>
      </c>
      <c r="B83" s="119" t="s">
        <v>226</v>
      </c>
      <c r="C83" s="123"/>
      <c r="D83" s="111"/>
      <c r="E83" s="120"/>
      <c r="F83" s="53"/>
      <c r="G83" s="112" t="s">
        <v>51</v>
      </c>
      <c r="H83" s="121" t="s">
        <v>218</v>
      </c>
      <c r="I83" s="53"/>
      <c r="J83" s="55" t="s">
        <v>55</v>
      </c>
      <c r="K83" s="54"/>
      <c r="L83" s="115"/>
      <c r="M83" s="118" t="s">
        <v>51</v>
      </c>
      <c r="N83" s="119" t="s">
        <v>240</v>
      </c>
      <c r="O83" s="123"/>
      <c r="P83" s="111"/>
      <c r="Q83" s="120"/>
      <c r="R83" s="53"/>
      <c r="S83" s="112" t="s">
        <v>51</v>
      </c>
      <c r="T83" s="121" t="s">
        <v>233</v>
      </c>
      <c r="U83" s="53"/>
      <c r="V83" s="55" t="s">
        <v>55</v>
      </c>
      <c r="W83" s="54"/>
      <c r="X83" s="153"/>
    </row>
    <row r="84" spans="1:24" s="49" customFormat="1" ht="12.75" customHeight="1">
      <c r="A84" s="125"/>
      <c r="B84" s="123"/>
      <c r="C84" s="123"/>
      <c r="D84" s="111"/>
      <c r="E84" s="112" t="s">
        <v>48</v>
      </c>
      <c r="F84" s="113" t="s">
        <v>219</v>
      </c>
      <c r="G84" s="53"/>
      <c r="H84" s="126"/>
      <c r="I84" s="56" t="s">
        <v>52</v>
      </c>
      <c r="J84" s="175" t="s">
        <v>379</v>
      </c>
      <c r="K84" s="54"/>
      <c r="L84" s="115"/>
      <c r="M84" s="125"/>
      <c r="N84" s="123"/>
      <c r="O84" s="123"/>
      <c r="P84" s="111"/>
      <c r="Q84" s="112" t="s">
        <v>48</v>
      </c>
      <c r="R84" s="113" t="s">
        <v>234</v>
      </c>
      <c r="S84" s="53"/>
      <c r="T84" s="126"/>
      <c r="U84" s="56" t="s">
        <v>52</v>
      </c>
      <c r="V84" s="175" t="s">
        <v>382</v>
      </c>
      <c r="W84" s="54"/>
      <c r="X84" s="153"/>
    </row>
    <row r="85" spans="1:24" s="49" customFormat="1" ht="12.75" customHeight="1">
      <c r="A85" s="108"/>
      <c r="B85" s="57" t="s">
        <v>56</v>
      </c>
      <c r="C85" s="110"/>
      <c r="D85" s="111"/>
      <c r="E85" s="116" t="s">
        <v>49</v>
      </c>
      <c r="F85" s="113" t="s">
        <v>220</v>
      </c>
      <c r="G85" s="53"/>
      <c r="H85" s="114"/>
      <c r="I85" s="56" t="s">
        <v>46</v>
      </c>
      <c r="J85" s="176" t="s">
        <v>379</v>
      </c>
      <c r="K85" s="54"/>
      <c r="L85" s="115"/>
      <c r="M85" s="108"/>
      <c r="N85" s="57" t="s">
        <v>56</v>
      </c>
      <c r="O85" s="110"/>
      <c r="P85" s="111"/>
      <c r="Q85" s="116" t="s">
        <v>49</v>
      </c>
      <c r="R85" s="113" t="s">
        <v>235</v>
      </c>
      <c r="S85" s="53"/>
      <c r="T85" s="114"/>
      <c r="U85" s="56" t="s">
        <v>46</v>
      </c>
      <c r="V85" s="176" t="s">
        <v>382</v>
      </c>
      <c r="W85" s="54"/>
      <c r="X85" s="153"/>
    </row>
    <row r="86" spans="1:24" s="49" customFormat="1" ht="12.75" customHeight="1">
      <c r="A86" s="108"/>
      <c r="B86" s="57" t="s">
        <v>381</v>
      </c>
      <c r="C86" s="110"/>
      <c r="D86" s="111"/>
      <c r="E86" s="116" t="s">
        <v>50</v>
      </c>
      <c r="F86" s="113" t="s">
        <v>221</v>
      </c>
      <c r="G86" s="117"/>
      <c r="H86" s="114"/>
      <c r="I86" s="56" t="s">
        <v>54</v>
      </c>
      <c r="J86" s="176" t="s">
        <v>380</v>
      </c>
      <c r="K86" s="54"/>
      <c r="L86" s="115"/>
      <c r="M86" s="108"/>
      <c r="N86" s="57" t="s">
        <v>384</v>
      </c>
      <c r="O86" s="110"/>
      <c r="P86" s="111"/>
      <c r="Q86" s="116" t="s">
        <v>50</v>
      </c>
      <c r="R86" s="173" t="s">
        <v>236</v>
      </c>
      <c r="S86" s="117"/>
      <c r="T86" s="114"/>
      <c r="U86" s="56" t="s">
        <v>54</v>
      </c>
      <c r="V86" s="176" t="s">
        <v>383</v>
      </c>
      <c r="W86" s="54"/>
      <c r="X86" s="153"/>
    </row>
    <row r="87" spans="1:24" s="49" customFormat="1" ht="12.75" customHeight="1">
      <c r="A87" s="127"/>
      <c r="B87" s="58"/>
      <c r="C87" s="58"/>
      <c r="D87" s="111"/>
      <c r="E87" s="112" t="s">
        <v>51</v>
      </c>
      <c r="F87" s="119" t="s">
        <v>222</v>
      </c>
      <c r="G87" s="58"/>
      <c r="H87" s="58"/>
      <c r="I87" s="59" t="s">
        <v>53</v>
      </c>
      <c r="J87" s="176" t="s">
        <v>380</v>
      </c>
      <c r="K87" s="60"/>
      <c r="L87" s="128"/>
      <c r="M87" s="127"/>
      <c r="N87" s="58"/>
      <c r="O87" s="58"/>
      <c r="P87" s="111"/>
      <c r="Q87" s="112" t="s">
        <v>51</v>
      </c>
      <c r="R87" s="119" t="s">
        <v>197</v>
      </c>
      <c r="S87" s="58"/>
      <c r="T87" s="58"/>
      <c r="U87" s="59" t="s">
        <v>53</v>
      </c>
      <c r="V87" s="176" t="s">
        <v>383</v>
      </c>
      <c r="W87" s="60"/>
      <c r="X87" s="153"/>
    </row>
    <row r="88" spans="1:30" ht="4.5" customHeight="1">
      <c r="A88" s="129"/>
      <c r="B88" s="130"/>
      <c r="C88" s="131"/>
      <c r="D88" s="132"/>
      <c r="E88" s="133"/>
      <c r="F88" s="134"/>
      <c r="G88" s="135"/>
      <c r="H88" s="135"/>
      <c r="I88" s="131"/>
      <c r="J88" s="130"/>
      <c r="K88" s="136"/>
      <c r="L88" s="137"/>
      <c r="M88" s="129"/>
      <c r="N88" s="130"/>
      <c r="O88" s="131"/>
      <c r="P88" s="132"/>
      <c r="Q88" s="133"/>
      <c r="R88" s="134"/>
      <c r="S88" s="135"/>
      <c r="T88" s="135"/>
      <c r="U88" s="131"/>
      <c r="V88" s="130"/>
      <c r="W88" s="136"/>
      <c r="X88" s="153"/>
      <c r="Y88" s="49"/>
      <c r="Z88" s="49"/>
      <c r="AA88" s="49"/>
      <c r="AB88" s="49"/>
      <c r="AC88" s="49"/>
      <c r="AD88" s="49"/>
    </row>
    <row r="89" spans="1:30" ht="12.75" customHeight="1">
      <c r="A89" s="16"/>
      <c r="B89" s="16" t="s">
        <v>10</v>
      </c>
      <c r="C89" s="17"/>
      <c r="D89" s="18" t="s">
        <v>11</v>
      </c>
      <c r="E89" s="18" t="s">
        <v>12</v>
      </c>
      <c r="F89" s="18" t="s">
        <v>13</v>
      </c>
      <c r="G89" s="19" t="s">
        <v>14</v>
      </c>
      <c r="H89" s="20"/>
      <c r="I89" s="17" t="s">
        <v>15</v>
      </c>
      <c r="J89" s="18" t="s">
        <v>10</v>
      </c>
      <c r="K89" s="16" t="s">
        <v>16</v>
      </c>
      <c r="L89" s="9">
        <v>150</v>
      </c>
      <c r="M89" s="16"/>
      <c r="N89" s="16" t="s">
        <v>10</v>
      </c>
      <c r="O89" s="17"/>
      <c r="P89" s="18" t="s">
        <v>11</v>
      </c>
      <c r="Q89" s="18" t="s">
        <v>12</v>
      </c>
      <c r="R89" s="18" t="s">
        <v>13</v>
      </c>
      <c r="S89" s="19" t="s">
        <v>14</v>
      </c>
      <c r="T89" s="20"/>
      <c r="U89" s="17" t="s">
        <v>15</v>
      </c>
      <c r="V89" s="18" t="s">
        <v>10</v>
      </c>
      <c r="W89" s="138" t="s">
        <v>16</v>
      </c>
      <c r="X89" s="166" t="s">
        <v>60</v>
      </c>
      <c r="Y89" s="167"/>
      <c r="Z89" s="168"/>
      <c r="AA89" s="169" t="s">
        <v>61</v>
      </c>
      <c r="AB89" s="170"/>
      <c r="AC89" s="171"/>
      <c r="AD89" s="49"/>
    </row>
    <row r="90" spans="1:30" ht="12.75">
      <c r="A90" s="21" t="s">
        <v>16</v>
      </c>
      <c r="B90" s="21" t="s">
        <v>17</v>
      </c>
      <c r="C90" s="22" t="s">
        <v>18</v>
      </c>
      <c r="D90" s="139" t="s">
        <v>19</v>
      </c>
      <c r="E90" s="139" t="s">
        <v>20</v>
      </c>
      <c r="F90" s="139"/>
      <c r="G90" s="23" t="s">
        <v>18</v>
      </c>
      <c r="H90" s="23" t="s">
        <v>15</v>
      </c>
      <c r="I90" s="22"/>
      <c r="J90" s="21" t="s">
        <v>17</v>
      </c>
      <c r="K90" s="21"/>
      <c r="L90" s="9">
        <v>150</v>
      </c>
      <c r="M90" s="21" t="s">
        <v>16</v>
      </c>
      <c r="N90" s="21" t="s">
        <v>17</v>
      </c>
      <c r="O90" s="22" t="s">
        <v>18</v>
      </c>
      <c r="P90" s="139" t="s">
        <v>19</v>
      </c>
      <c r="Q90" s="139" t="s">
        <v>20</v>
      </c>
      <c r="R90" s="139"/>
      <c r="S90" s="23" t="s">
        <v>18</v>
      </c>
      <c r="T90" s="23" t="s">
        <v>15</v>
      </c>
      <c r="U90" s="22"/>
      <c r="V90" s="21" t="s">
        <v>17</v>
      </c>
      <c r="W90" s="140"/>
      <c r="X90" s="84" t="s">
        <v>59</v>
      </c>
      <c r="Y90" s="172" t="s">
        <v>64</v>
      </c>
      <c r="Z90" s="168"/>
      <c r="AA90" s="84" t="s">
        <v>59</v>
      </c>
      <c r="AB90" s="170" t="s">
        <v>64</v>
      </c>
      <c r="AC90" s="171"/>
      <c r="AD90" s="49"/>
    </row>
    <row r="91" spans="1:30" ht="16.5" customHeight="1">
      <c r="A91" s="145">
        <v>0.3125</v>
      </c>
      <c r="B91" s="147">
        <v>6</v>
      </c>
      <c r="C91" s="142">
        <v>7</v>
      </c>
      <c r="D91" s="157" t="s">
        <v>100</v>
      </c>
      <c r="E91" s="149" t="s">
        <v>54</v>
      </c>
      <c r="F91" s="155">
        <v>7</v>
      </c>
      <c r="G91" s="156">
        <v>100</v>
      </c>
      <c r="H91" s="156"/>
      <c r="I91" s="143">
        <v>8</v>
      </c>
      <c r="J91" s="144">
        <v>2</v>
      </c>
      <c r="K91" s="148">
        <v>-0.3125</v>
      </c>
      <c r="L91" s="9"/>
      <c r="M91" s="145">
        <v>-2</v>
      </c>
      <c r="N91" s="147">
        <v>2</v>
      </c>
      <c r="O91" s="142">
        <v>7</v>
      </c>
      <c r="P91" s="157" t="s">
        <v>100</v>
      </c>
      <c r="Q91" s="149" t="s">
        <v>54</v>
      </c>
      <c r="R91" s="155">
        <v>7</v>
      </c>
      <c r="S91" s="156">
        <v>50</v>
      </c>
      <c r="T91" s="156"/>
      <c r="U91" s="143">
        <v>8</v>
      </c>
      <c r="V91" s="144">
        <v>6</v>
      </c>
      <c r="W91" s="141">
        <v>2</v>
      </c>
      <c r="X91" s="78" t="str">
        <f>C91&amp;"+"&amp;I91</f>
        <v>7+8</v>
      </c>
      <c r="Y91" s="79">
        <f>IF(AND(G91&gt;0,G91&lt;1),2*G91,MATCH(A91,{-40000,-0.4999999999,0.5,40000},1)-1)</f>
        <v>1</v>
      </c>
      <c r="Z91" s="75">
        <f>IF(AND(H91&gt;0,H91&lt;1),2*H91,MATCH(K91,{-40000,-0.4999999999,0.5,40000},1)-1)</f>
        <v>1</v>
      </c>
      <c r="AA91" s="78" t="str">
        <f>O91&amp;"+"&amp;U91</f>
        <v>7+8</v>
      </c>
      <c r="AB91" s="79">
        <f>IF(AND(S91&gt;0,S91&lt;1),2*S91,MATCH(M91,{-40000,-0.4999999999,0.5,40000},1)-1)</f>
        <v>0</v>
      </c>
      <c r="AC91" s="75">
        <f>IF(AND(T91&gt;0,T91&lt;1),2*T91,MATCH(W91,{-40000,-0.4999999999,0.5,40000},1)-1)</f>
        <v>2</v>
      </c>
      <c r="AD91" s="49"/>
    </row>
    <row r="92" spans="1:30" ht="16.5" customHeight="1">
      <c r="A92" s="145">
        <v>-4.6875</v>
      </c>
      <c r="B92" s="147">
        <v>0</v>
      </c>
      <c r="C92" s="142">
        <v>5</v>
      </c>
      <c r="D92" s="159" t="s">
        <v>105</v>
      </c>
      <c r="E92" s="149" t="s">
        <v>52</v>
      </c>
      <c r="F92" s="150">
        <v>6</v>
      </c>
      <c r="G92" s="156"/>
      <c r="H92" s="156">
        <v>100</v>
      </c>
      <c r="I92" s="143">
        <v>10</v>
      </c>
      <c r="J92" s="144">
        <v>8</v>
      </c>
      <c r="K92" s="148">
        <v>4.6875</v>
      </c>
      <c r="L92" s="9"/>
      <c r="M92" s="145">
        <v>6.5625</v>
      </c>
      <c r="N92" s="147">
        <v>8</v>
      </c>
      <c r="O92" s="142">
        <v>5</v>
      </c>
      <c r="P92" s="158" t="s">
        <v>96</v>
      </c>
      <c r="Q92" s="149" t="s">
        <v>46</v>
      </c>
      <c r="R92" s="150">
        <v>9</v>
      </c>
      <c r="S92" s="156">
        <v>400</v>
      </c>
      <c r="T92" s="156"/>
      <c r="U92" s="143">
        <v>10</v>
      </c>
      <c r="V92" s="144">
        <v>0</v>
      </c>
      <c r="W92" s="141">
        <v>-6.5625</v>
      </c>
      <c r="X92" s="80" t="str">
        <f>C92&amp;"+"&amp;I92</f>
        <v>5+10</v>
      </c>
      <c r="Y92" s="81">
        <f>IF(AND(G92&gt;0,G92&lt;1),2*G92,MATCH(A92,{-40000,-0.4999999999,0.5,40000},1)-1)</f>
        <v>0</v>
      </c>
      <c r="Z92" s="76">
        <f>IF(AND(H92&gt;0,H92&lt;1),2*H92,MATCH(K92,{-40000,-0.4999999999,0.5,40000},1)-1)</f>
        <v>2</v>
      </c>
      <c r="AA92" s="80" t="str">
        <f>O92&amp;"+"&amp;U92</f>
        <v>5+10</v>
      </c>
      <c r="AB92" s="81">
        <f>IF(AND(S92&gt;0,S92&lt;1),2*S92,MATCH(M92,{-40000,-0.4999999999,0.5,40000},1)-1)</f>
        <v>2</v>
      </c>
      <c r="AC92" s="76">
        <f>IF(AND(T92&gt;0,T92&lt;1),2*T92,MATCH(W92,{-40000,-0.4999999999,0.5,40000},1)-1)</f>
        <v>0</v>
      </c>
      <c r="AD92" s="49"/>
    </row>
    <row r="93" spans="1:30" ht="16.5" customHeight="1">
      <c r="A93" s="145">
        <v>0.3125</v>
      </c>
      <c r="B93" s="147">
        <v>6</v>
      </c>
      <c r="C93" s="142">
        <v>4</v>
      </c>
      <c r="D93" s="159" t="s">
        <v>100</v>
      </c>
      <c r="E93" s="149" t="s">
        <v>54</v>
      </c>
      <c r="F93" s="150">
        <v>7</v>
      </c>
      <c r="G93" s="156">
        <v>100</v>
      </c>
      <c r="H93" s="156"/>
      <c r="I93" s="143">
        <v>1</v>
      </c>
      <c r="J93" s="144">
        <v>2</v>
      </c>
      <c r="K93" s="148">
        <v>-0.3125</v>
      </c>
      <c r="L93" s="9"/>
      <c r="M93" s="145">
        <v>2.25</v>
      </c>
      <c r="N93" s="147">
        <v>6</v>
      </c>
      <c r="O93" s="142">
        <v>4</v>
      </c>
      <c r="P93" s="159" t="s">
        <v>92</v>
      </c>
      <c r="Q93" s="149" t="s">
        <v>53</v>
      </c>
      <c r="R93" s="150">
        <v>5</v>
      </c>
      <c r="S93" s="156">
        <v>200</v>
      </c>
      <c r="T93" s="156"/>
      <c r="U93" s="143">
        <v>1</v>
      </c>
      <c r="V93" s="144">
        <v>2</v>
      </c>
      <c r="W93" s="141">
        <v>-2.25</v>
      </c>
      <c r="X93" s="80" t="str">
        <f>C93&amp;"+"&amp;I93</f>
        <v>4+1</v>
      </c>
      <c r="Y93" s="81">
        <f>IF(AND(G93&gt;0,G93&lt;1),2*G93,MATCH(A93,{-40000,-0.4999999999,0.5,40000},1)-1)</f>
        <v>1</v>
      </c>
      <c r="Z93" s="76">
        <f>IF(AND(H93&gt;0,H93&lt;1),2*H93,MATCH(K93,{-40000,-0.4999999999,0.5,40000},1)-1)</f>
        <v>1</v>
      </c>
      <c r="AA93" s="80" t="str">
        <f>O93&amp;"+"&amp;U93</f>
        <v>4+1</v>
      </c>
      <c r="AB93" s="81">
        <f>IF(AND(S93&gt;0,S93&lt;1),2*S93,MATCH(M93,{-40000,-0.4999999999,0.5,40000},1)-1)</f>
        <v>2</v>
      </c>
      <c r="AC93" s="76">
        <f>IF(AND(T93&gt;0,T93&lt;1),2*T93,MATCH(W93,{-40000,-0.4999999999,0.5,40000},1)-1)</f>
        <v>0</v>
      </c>
      <c r="AD93" s="49"/>
    </row>
    <row r="94" spans="1:30" ht="16.5" customHeight="1">
      <c r="A94" s="145">
        <v>0.3125</v>
      </c>
      <c r="B94" s="147">
        <v>6</v>
      </c>
      <c r="C94" s="142">
        <v>3</v>
      </c>
      <c r="D94" s="159" t="s">
        <v>104</v>
      </c>
      <c r="E94" s="149" t="s">
        <v>54</v>
      </c>
      <c r="F94" s="150">
        <v>8</v>
      </c>
      <c r="G94" s="156">
        <v>100</v>
      </c>
      <c r="H94" s="156"/>
      <c r="I94" s="143">
        <v>9</v>
      </c>
      <c r="J94" s="144">
        <v>2</v>
      </c>
      <c r="K94" s="151">
        <v>-0.3125</v>
      </c>
      <c r="L94" s="9"/>
      <c r="M94" s="145">
        <v>-5.3125</v>
      </c>
      <c r="N94" s="147">
        <v>0</v>
      </c>
      <c r="O94" s="142">
        <v>3</v>
      </c>
      <c r="P94" s="160" t="s">
        <v>96</v>
      </c>
      <c r="Q94" s="149" t="s">
        <v>52</v>
      </c>
      <c r="R94" s="150">
        <v>7</v>
      </c>
      <c r="S94" s="156"/>
      <c r="T94" s="156">
        <v>100</v>
      </c>
      <c r="U94" s="143">
        <v>9</v>
      </c>
      <c r="V94" s="144">
        <v>8</v>
      </c>
      <c r="W94" s="141">
        <v>5.3125</v>
      </c>
      <c r="X94" s="80" t="str">
        <f>C94&amp;"+"&amp;I94</f>
        <v>3+9</v>
      </c>
      <c r="Y94" s="81">
        <f>IF(AND(G94&gt;0,G94&lt;1),2*G94,MATCH(A94,{-40000,-0.4999999999,0.5,40000},1)-1)</f>
        <v>1</v>
      </c>
      <c r="Z94" s="76">
        <f>IF(AND(H94&gt;0,H94&lt;1),2*H94,MATCH(K94,{-40000,-0.4999999999,0.5,40000},1)-1)</f>
        <v>1</v>
      </c>
      <c r="AA94" s="80" t="str">
        <f>O94&amp;"+"&amp;U94</f>
        <v>3+9</v>
      </c>
      <c r="AB94" s="81">
        <f>IF(AND(S94&gt;0,S94&lt;1),2*S94,MATCH(M94,{-40000,-0.4999999999,0.5,40000},1)-1)</f>
        <v>0</v>
      </c>
      <c r="AC94" s="76">
        <f>IF(AND(T94&gt;0,T94&lt;1),2*T94,MATCH(W94,{-40000,-0.4999999999,0.5,40000},1)-1)</f>
        <v>2</v>
      </c>
      <c r="AD94" s="49"/>
    </row>
    <row r="95" spans="1:30" ht="16.5" customHeight="1">
      <c r="A95" s="145">
        <v>0.3125</v>
      </c>
      <c r="B95" s="147">
        <v>2</v>
      </c>
      <c r="C95" s="142">
        <v>2</v>
      </c>
      <c r="D95" s="160" t="s">
        <v>99</v>
      </c>
      <c r="E95" s="149" t="s">
        <v>52</v>
      </c>
      <c r="F95" s="150">
        <v>7</v>
      </c>
      <c r="G95" s="156">
        <v>90</v>
      </c>
      <c r="H95" s="156"/>
      <c r="I95" s="143">
        <v>6</v>
      </c>
      <c r="J95" s="144">
        <v>6</v>
      </c>
      <c r="K95" s="148">
        <v>-0.3125</v>
      </c>
      <c r="L95" s="9"/>
      <c r="M95" s="145">
        <v>-0.375</v>
      </c>
      <c r="N95" s="147">
        <v>4</v>
      </c>
      <c r="O95" s="142">
        <v>2</v>
      </c>
      <c r="P95" s="159" t="s">
        <v>100</v>
      </c>
      <c r="Q95" s="149" t="s">
        <v>54</v>
      </c>
      <c r="R95" s="150">
        <v>6</v>
      </c>
      <c r="S95" s="156">
        <v>100</v>
      </c>
      <c r="T95" s="156"/>
      <c r="U95" s="143">
        <v>6</v>
      </c>
      <c r="V95" s="144">
        <v>4</v>
      </c>
      <c r="W95" s="141">
        <v>0.375</v>
      </c>
      <c r="X95" s="82" t="str">
        <f>C95&amp;"+"&amp;I95</f>
        <v>2+6</v>
      </c>
      <c r="Y95" s="83">
        <f>IF(AND(G95&gt;0,G95&lt;1),2*G95,MATCH(A95,{-40000,-0.4999999999,0.5,40000},1)-1)</f>
        <v>1</v>
      </c>
      <c r="Z95" s="77">
        <f>IF(AND(H95&gt;0,H95&lt;1),2*H95,MATCH(K95,{-40000,-0.4999999999,0.5,40000},1)-1)</f>
        <v>1</v>
      </c>
      <c r="AA95" s="82" t="str">
        <f>O95&amp;"+"&amp;U95</f>
        <v>2+6</v>
      </c>
      <c r="AB95" s="83">
        <f>IF(AND(S95&gt;0,S95&lt;1),2*S95,MATCH(M95,{-40000,-0.4999999999,0.5,40000},1)-1)</f>
        <v>1</v>
      </c>
      <c r="AC95" s="77">
        <f>IF(AND(T95&gt;0,T95&lt;1),2*T95,MATCH(W95,{-40000,-0.4999999999,0.5,40000},1)-1)</f>
        <v>1</v>
      </c>
      <c r="AD95" s="49"/>
    </row>
    <row r="96" spans="1:24" s="49" customFormat="1" ht="9.75" customHeight="1">
      <c r="A96" s="10"/>
      <c r="B96" s="10"/>
      <c r="C96" s="25"/>
      <c r="D96" s="10"/>
      <c r="E96" s="10"/>
      <c r="F96" s="10"/>
      <c r="G96" s="10"/>
      <c r="H96" s="10"/>
      <c r="I96" s="25"/>
      <c r="J96" s="10"/>
      <c r="K96" s="10"/>
      <c r="L96" s="15"/>
      <c r="M96" s="10"/>
      <c r="N96" s="10"/>
      <c r="O96" s="25"/>
      <c r="P96" s="10"/>
      <c r="Q96" s="10"/>
      <c r="R96" s="10"/>
      <c r="S96" s="10"/>
      <c r="T96" s="10"/>
      <c r="U96" s="25"/>
      <c r="V96" s="10"/>
      <c r="W96" s="10"/>
      <c r="X96" s="153"/>
    </row>
    <row r="97" spans="1:24" s="49" customFormat="1" ht="15">
      <c r="A97" s="2"/>
      <c r="B97" s="3" t="s">
        <v>2</v>
      </c>
      <c r="C97" s="4"/>
      <c r="D97" s="3"/>
      <c r="E97" s="5" t="s">
        <v>30</v>
      </c>
      <c r="F97" s="1"/>
      <c r="G97" s="6" t="s">
        <v>4</v>
      </c>
      <c r="H97" s="6"/>
      <c r="I97" s="7" t="s">
        <v>5</v>
      </c>
      <c r="J97" s="7"/>
      <c r="K97" s="8"/>
      <c r="L97" s="9">
        <v>150</v>
      </c>
      <c r="M97" s="2"/>
      <c r="N97" s="3" t="s">
        <v>2</v>
      </c>
      <c r="O97" s="4"/>
      <c r="P97" s="3"/>
      <c r="Q97" s="5" t="s">
        <v>31</v>
      </c>
      <c r="R97" s="1"/>
      <c r="S97" s="6" t="s">
        <v>4</v>
      </c>
      <c r="T97" s="6"/>
      <c r="U97" s="7" t="s">
        <v>0</v>
      </c>
      <c r="V97" s="7"/>
      <c r="W97" s="8"/>
      <c r="X97" s="153"/>
    </row>
    <row r="98" spans="1:24" s="49" customFormat="1" ht="12.75">
      <c r="A98" s="11"/>
      <c r="B98" s="11"/>
      <c r="C98" s="12"/>
      <c r="D98" s="13"/>
      <c r="E98" s="13"/>
      <c r="F98" s="13"/>
      <c r="G98" s="14" t="s">
        <v>7</v>
      </c>
      <c r="H98" s="14"/>
      <c r="I98" s="7" t="s">
        <v>24</v>
      </c>
      <c r="J98" s="7"/>
      <c r="K98" s="8"/>
      <c r="L98" s="9">
        <v>150</v>
      </c>
      <c r="M98" s="11"/>
      <c r="N98" s="11"/>
      <c r="O98" s="12"/>
      <c r="P98" s="13"/>
      <c r="Q98" s="13"/>
      <c r="R98" s="13"/>
      <c r="S98" s="14" t="s">
        <v>7</v>
      </c>
      <c r="T98" s="14"/>
      <c r="U98" s="7" t="s">
        <v>25</v>
      </c>
      <c r="V98" s="7"/>
      <c r="W98" s="8"/>
      <c r="X98" s="153"/>
    </row>
    <row r="99" spans="1:24" s="49" customFormat="1" ht="4.5" customHeight="1">
      <c r="A99" s="99"/>
      <c r="B99" s="100"/>
      <c r="C99" s="101"/>
      <c r="D99" s="102"/>
      <c r="E99" s="103"/>
      <c r="F99" s="104"/>
      <c r="G99" s="105"/>
      <c r="H99" s="105"/>
      <c r="I99" s="101"/>
      <c r="J99" s="100"/>
      <c r="K99" s="106"/>
      <c r="L99" s="107"/>
      <c r="M99" s="99"/>
      <c r="N99" s="100"/>
      <c r="O99" s="101"/>
      <c r="P99" s="102"/>
      <c r="Q99" s="103"/>
      <c r="R99" s="104"/>
      <c r="S99" s="105"/>
      <c r="T99" s="105"/>
      <c r="U99" s="101"/>
      <c r="V99" s="100"/>
      <c r="W99" s="106"/>
      <c r="X99" s="153"/>
    </row>
    <row r="100" spans="1:24" s="49" customFormat="1" ht="12.75" customHeight="1">
      <c r="A100" s="108"/>
      <c r="B100" s="109"/>
      <c r="C100" s="110"/>
      <c r="D100" s="111"/>
      <c r="E100" s="112" t="s">
        <v>48</v>
      </c>
      <c r="F100" s="113" t="s">
        <v>241</v>
      </c>
      <c r="G100" s="53"/>
      <c r="H100" s="114"/>
      <c r="I100" s="62"/>
      <c r="J100" s="63"/>
      <c r="K100" s="64"/>
      <c r="L100" s="115"/>
      <c r="M100" s="108"/>
      <c r="N100" s="109"/>
      <c r="O100" s="110"/>
      <c r="P100" s="111"/>
      <c r="Q100" s="112" t="s">
        <v>48</v>
      </c>
      <c r="R100" s="113" t="s">
        <v>251</v>
      </c>
      <c r="S100" s="53"/>
      <c r="T100" s="114"/>
      <c r="U100" s="62"/>
      <c r="V100" s="63"/>
      <c r="W100" s="64"/>
      <c r="X100" s="153"/>
    </row>
    <row r="101" spans="1:24" s="49" customFormat="1" ht="12.75" customHeight="1">
      <c r="A101" s="108"/>
      <c r="B101" s="109"/>
      <c r="C101" s="110"/>
      <c r="D101" s="111"/>
      <c r="E101" s="116" t="s">
        <v>49</v>
      </c>
      <c r="F101" s="113" t="s">
        <v>232</v>
      </c>
      <c r="G101" s="117"/>
      <c r="H101" s="114"/>
      <c r="I101" s="65"/>
      <c r="J101" s="66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K101" s="67"/>
      <c r="L101" s="115"/>
      <c r="M101" s="108"/>
      <c r="N101" s="109"/>
      <c r="O101" s="110"/>
      <c r="P101" s="111"/>
      <c r="Q101" s="116" t="s">
        <v>49</v>
      </c>
      <c r="R101" s="113" t="s">
        <v>252</v>
      </c>
      <c r="S101" s="117"/>
      <c r="T101" s="114"/>
      <c r="U101" s="65"/>
      <c r="V101" s="66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101" s="67"/>
      <c r="X101" s="153"/>
    </row>
    <row r="102" spans="1:24" s="49" customFormat="1" ht="12.75" customHeight="1">
      <c r="A102" s="108"/>
      <c r="B102" s="109"/>
      <c r="C102" s="110"/>
      <c r="D102" s="111"/>
      <c r="E102" s="116" t="s">
        <v>50</v>
      </c>
      <c r="F102" s="113" t="s">
        <v>242</v>
      </c>
      <c r="G102" s="53"/>
      <c r="H102" s="114"/>
      <c r="I102" s="68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7.1</v>
      </c>
      <c r="J102" s="66" t="str">
        <f>IF(J101="","","+")</f>
        <v>+</v>
      </c>
      <c r="K102" s="69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7.1</v>
      </c>
      <c r="L102" s="115"/>
      <c r="M102" s="108"/>
      <c r="N102" s="109"/>
      <c r="O102" s="110"/>
      <c r="P102" s="111"/>
      <c r="Q102" s="116" t="s">
        <v>50</v>
      </c>
      <c r="R102" s="113" t="s">
        <v>207</v>
      </c>
      <c r="S102" s="53"/>
      <c r="T102" s="114"/>
      <c r="U102" s="68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14.1</v>
      </c>
      <c r="V102" s="66" t="str">
        <f>IF(V101="","","+")</f>
        <v>+</v>
      </c>
      <c r="W102" s="69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8.1</v>
      </c>
      <c r="X102" s="153"/>
    </row>
    <row r="103" spans="1:24" s="49" customFormat="1" ht="12.75" customHeight="1">
      <c r="A103" s="108"/>
      <c r="B103" s="109"/>
      <c r="C103" s="110"/>
      <c r="D103" s="111"/>
      <c r="E103" s="112" t="s">
        <v>51</v>
      </c>
      <c r="F103" s="113" t="s">
        <v>243</v>
      </c>
      <c r="G103" s="53"/>
      <c r="H103" s="114"/>
      <c r="I103" s="65"/>
      <c r="J103" s="66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10.1</v>
      </c>
      <c r="K103" s="67"/>
      <c r="L103" s="115"/>
      <c r="M103" s="108"/>
      <c r="N103" s="109"/>
      <c r="O103" s="110"/>
      <c r="P103" s="111"/>
      <c r="Q103" s="112" t="s">
        <v>51</v>
      </c>
      <c r="R103" s="113" t="s">
        <v>253</v>
      </c>
      <c r="S103" s="53"/>
      <c r="T103" s="114"/>
      <c r="U103" s="65"/>
      <c r="V103" s="66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9.1</v>
      </c>
      <c r="W103" s="67"/>
      <c r="X103" s="153"/>
    </row>
    <row r="104" spans="1:24" s="49" customFormat="1" ht="12.75" customHeight="1">
      <c r="A104" s="118" t="s">
        <v>48</v>
      </c>
      <c r="B104" s="119" t="s">
        <v>248</v>
      </c>
      <c r="C104" s="110"/>
      <c r="D104" s="111"/>
      <c r="E104" s="120"/>
      <c r="F104" s="53"/>
      <c r="G104" s="112" t="s">
        <v>48</v>
      </c>
      <c r="H104" s="121" t="s">
        <v>173</v>
      </c>
      <c r="I104" s="53"/>
      <c r="J104" s="117"/>
      <c r="K104" s="54"/>
      <c r="L104" s="115"/>
      <c r="M104" s="118" t="s">
        <v>48</v>
      </c>
      <c r="N104" s="119" t="s">
        <v>260</v>
      </c>
      <c r="O104" s="110"/>
      <c r="P104" s="111"/>
      <c r="Q104" s="120"/>
      <c r="R104" s="53"/>
      <c r="S104" s="112" t="s">
        <v>48</v>
      </c>
      <c r="T104" s="121" t="s">
        <v>254</v>
      </c>
      <c r="U104" s="53"/>
      <c r="V104" s="117"/>
      <c r="W104" s="54"/>
      <c r="X104" s="153"/>
    </row>
    <row r="105" spans="1:24" s="49" customFormat="1" ht="12.75" customHeight="1">
      <c r="A105" s="122" t="s">
        <v>49</v>
      </c>
      <c r="B105" s="119" t="s">
        <v>212</v>
      </c>
      <c r="C105" s="123"/>
      <c r="D105" s="111"/>
      <c r="E105" s="120"/>
      <c r="F105" s="124"/>
      <c r="G105" s="116" t="s">
        <v>49</v>
      </c>
      <c r="H105" s="121" t="s">
        <v>244</v>
      </c>
      <c r="I105" s="53"/>
      <c r="J105" s="117"/>
      <c r="K105" s="54"/>
      <c r="L105" s="115"/>
      <c r="M105" s="122" t="s">
        <v>49</v>
      </c>
      <c r="N105" s="119" t="s">
        <v>261</v>
      </c>
      <c r="O105" s="123"/>
      <c r="P105" s="111"/>
      <c r="Q105" s="120"/>
      <c r="R105" s="124"/>
      <c r="S105" s="116" t="s">
        <v>49</v>
      </c>
      <c r="T105" s="121" t="s">
        <v>255</v>
      </c>
      <c r="U105" s="53"/>
      <c r="V105" s="117"/>
      <c r="W105" s="54"/>
      <c r="X105" s="153"/>
    </row>
    <row r="106" spans="1:24" s="49" customFormat="1" ht="12.75" customHeight="1">
      <c r="A106" s="122" t="s">
        <v>50</v>
      </c>
      <c r="B106" s="119" t="s">
        <v>249</v>
      </c>
      <c r="C106" s="110"/>
      <c r="D106" s="111"/>
      <c r="E106" s="120"/>
      <c r="F106" s="124"/>
      <c r="G106" s="116" t="s">
        <v>50</v>
      </c>
      <c r="H106" s="177" t="s">
        <v>245</v>
      </c>
      <c r="I106" s="53"/>
      <c r="J106" s="53"/>
      <c r="K106" s="54"/>
      <c r="L106" s="115"/>
      <c r="M106" s="122" t="s">
        <v>50</v>
      </c>
      <c r="N106" s="119" t="s">
        <v>131</v>
      </c>
      <c r="O106" s="110"/>
      <c r="P106" s="111"/>
      <c r="Q106" s="120"/>
      <c r="R106" s="124"/>
      <c r="S106" s="116" t="s">
        <v>50</v>
      </c>
      <c r="T106" s="121" t="s">
        <v>256</v>
      </c>
      <c r="U106" s="53"/>
      <c r="V106" s="53"/>
      <c r="W106" s="54"/>
      <c r="X106" s="153"/>
    </row>
    <row r="107" spans="1:24" s="49" customFormat="1" ht="12.75" customHeight="1">
      <c r="A107" s="118" t="s">
        <v>51</v>
      </c>
      <c r="B107" s="119" t="s">
        <v>250</v>
      </c>
      <c r="C107" s="123"/>
      <c r="D107" s="111"/>
      <c r="E107" s="120"/>
      <c r="F107" s="53"/>
      <c r="G107" s="112" t="s">
        <v>51</v>
      </c>
      <c r="H107" s="121" t="s">
        <v>157</v>
      </c>
      <c r="I107" s="53"/>
      <c r="J107" s="55" t="s">
        <v>55</v>
      </c>
      <c r="K107" s="54"/>
      <c r="L107" s="115"/>
      <c r="M107" s="118" t="s">
        <v>51</v>
      </c>
      <c r="N107" s="119" t="s">
        <v>261</v>
      </c>
      <c r="O107" s="123"/>
      <c r="P107" s="111"/>
      <c r="Q107" s="120"/>
      <c r="R107" s="53"/>
      <c r="S107" s="112" t="s">
        <v>51</v>
      </c>
      <c r="T107" s="121" t="s">
        <v>153</v>
      </c>
      <c r="U107" s="53"/>
      <c r="V107" s="55" t="s">
        <v>55</v>
      </c>
      <c r="W107" s="54"/>
      <c r="X107" s="153"/>
    </row>
    <row r="108" spans="1:24" s="49" customFormat="1" ht="12.75" customHeight="1">
      <c r="A108" s="125"/>
      <c r="B108" s="123"/>
      <c r="C108" s="123"/>
      <c r="D108" s="111"/>
      <c r="E108" s="112" t="s">
        <v>48</v>
      </c>
      <c r="F108" s="113" t="s">
        <v>243</v>
      </c>
      <c r="G108" s="53"/>
      <c r="H108" s="126"/>
      <c r="I108" s="56" t="s">
        <v>52</v>
      </c>
      <c r="J108" s="175" t="s">
        <v>385</v>
      </c>
      <c r="K108" s="54"/>
      <c r="L108" s="115"/>
      <c r="M108" s="125"/>
      <c r="N108" s="123"/>
      <c r="O108" s="123"/>
      <c r="P108" s="111"/>
      <c r="Q108" s="112" t="s">
        <v>48</v>
      </c>
      <c r="R108" s="113" t="s">
        <v>257</v>
      </c>
      <c r="S108" s="53"/>
      <c r="T108" s="126"/>
      <c r="U108" s="56" t="s">
        <v>52</v>
      </c>
      <c r="V108" s="175" t="s">
        <v>387</v>
      </c>
      <c r="W108" s="54"/>
      <c r="X108" s="153"/>
    </row>
    <row r="109" spans="1:24" s="49" customFormat="1" ht="12.75" customHeight="1">
      <c r="A109" s="108"/>
      <c r="B109" s="57" t="s">
        <v>56</v>
      </c>
      <c r="C109" s="110"/>
      <c r="D109" s="111"/>
      <c r="E109" s="116" t="s">
        <v>49</v>
      </c>
      <c r="F109" s="113" t="s">
        <v>246</v>
      </c>
      <c r="G109" s="53"/>
      <c r="H109" s="114"/>
      <c r="I109" s="56" t="s">
        <v>46</v>
      </c>
      <c r="J109" s="176" t="s">
        <v>385</v>
      </c>
      <c r="K109" s="54"/>
      <c r="L109" s="115"/>
      <c r="M109" s="108"/>
      <c r="N109" s="57" t="s">
        <v>56</v>
      </c>
      <c r="O109" s="110"/>
      <c r="P109" s="111"/>
      <c r="Q109" s="116" t="s">
        <v>49</v>
      </c>
      <c r="R109" s="113" t="s">
        <v>182</v>
      </c>
      <c r="S109" s="53"/>
      <c r="T109" s="114"/>
      <c r="U109" s="56" t="s">
        <v>46</v>
      </c>
      <c r="V109" s="176" t="s">
        <v>389</v>
      </c>
      <c r="W109" s="54"/>
      <c r="X109" s="153"/>
    </row>
    <row r="110" spans="1:24" s="49" customFormat="1" ht="12.75" customHeight="1">
      <c r="A110" s="108"/>
      <c r="B110" s="57" t="s">
        <v>369</v>
      </c>
      <c r="C110" s="110"/>
      <c r="D110" s="111"/>
      <c r="E110" s="116" t="s">
        <v>50</v>
      </c>
      <c r="F110" s="113" t="s">
        <v>123</v>
      </c>
      <c r="G110" s="117"/>
      <c r="H110" s="114"/>
      <c r="I110" s="56" t="s">
        <v>54</v>
      </c>
      <c r="J110" s="176" t="s">
        <v>386</v>
      </c>
      <c r="K110" s="54"/>
      <c r="L110" s="115"/>
      <c r="M110" s="108"/>
      <c r="N110" s="57" t="s">
        <v>390</v>
      </c>
      <c r="O110" s="110"/>
      <c r="P110" s="111"/>
      <c r="Q110" s="116" t="s">
        <v>50</v>
      </c>
      <c r="R110" s="113" t="s">
        <v>258</v>
      </c>
      <c r="S110" s="117"/>
      <c r="T110" s="114"/>
      <c r="U110" s="56" t="s">
        <v>54</v>
      </c>
      <c r="V110" s="176" t="s">
        <v>388</v>
      </c>
      <c r="W110" s="54"/>
      <c r="X110" s="153"/>
    </row>
    <row r="111" spans="1:24" s="49" customFormat="1" ht="12.75" customHeight="1">
      <c r="A111" s="127"/>
      <c r="B111" s="58"/>
      <c r="C111" s="58"/>
      <c r="D111" s="111"/>
      <c r="E111" s="112" t="s">
        <v>51</v>
      </c>
      <c r="F111" s="174" t="s">
        <v>247</v>
      </c>
      <c r="G111" s="58"/>
      <c r="H111" s="58"/>
      <c r="I111" s="59" t="s">
        <v>53</v>
      </c>
      <c r="J111" s="176" t="s">
        <v>386</v>
      </c>
      <c r="K111" s="60"/>
      <c r="L111" s="128"/>
      <c r="M111" s="127"/>
      <c r="N111" s="58"/>
      <c r="O111" s="58"/>
      <c r="P111" s="111"/>
      <c r="Q111" s="112" t="s">
        <v>51</v>
      </c>
      <c r="R111" s="119" t="s">
        <v>259</v>
      </c>
      <c r="S111" s="58"/>
      <c r="T111" s="58"/>
      <c r="U111" s="59" t="s">
        <v>53</v>
      </c>
      <c r="V111" s="176" t="s">
        <v>388</v>
      </c>
      <c r="W111" s="60"/>
      <c r="X111" s="153"/>
    </row>
    <row r="112" spans="1:30" ht="4.5" customHeight="1">
      <c r="A112" s="129"/>
      <c r="B112" s="130"/>
      <c r="C112" s="131"/>
      <c r="D112" s="132"/>
      <c r="E112" s="133"/>
      <c r="F112" s="134"/>
      <c r="G112" s="135"/>
      <c r="H112" s="135"/>
      <c r="I112" s="131"/>
      <c r="J112" s="130"/>
      <c r="K112" s="136"/>
      <c r="L112" s="137"/>
      <c r="M112" s="129"/>
      <c r="N112" s="130"/>
      <c r="O112" s="131"/>
      <c r="P112" s="132"/>
      <c r="Q112" s="133"/>
      <c r="R112" s="134"/>
      <c r="S112" s="135"/>
      <c r="T112" s="135"/>
      <c r="U112" s="131"/>
      <c r="V112" s="130"/>
      <c r="W112" s="136"/>
      <c r="X112" s="153"/>
      <c r="Y112" s="49"/>
      <c r="Z112" s="49"/>
      <c r="AA112" s="49"/>
      <c r="AB112" s="49"/>
      <c r="AC112" s="49"/>
      <c r="AD112" s="49"/>
    </row>
    <row r="113" spans="1:30" ht="12.75" customHeight="1">
      <c r="A113" s="16"/>
      <c r="B113" s="16" t="s">
        <v>10</v>
      </c>
      <c r="C113" s="17"/>
      <c r="D113" s="18" t="s">
        <v>11</v>
      </c>
      <c r="E113" s="18" t="s">
        <v>12</v>
      </c>
      <c r="F113" s="18" t="s">
        <v>13</v>
      </c>
      <c r="G113" s="19" t="s">
        <v>14</v>
      </c>
      <c r="H113" s="20"/>
      <c r="I113" s="17" t="s">
        <v>15</v>
      </c>
      <c r="J113" s="18" t="s">
        <v>10</v>
      </c>
      <c r="K113" s="16" t="s">
        <v>16</v>
      </c>
      <c r="L113" s="9">
        <v>150</v>
      </c>
      <c r="M113" s="16"/>
      <c r="N113" s="16" t="s">
        <v>10</v>
      </c>
      <c r="O113" s="17"/>
      <c r="P113" s="18" t="s">
        <v>11</v>
      </c>
      <c r="Q113" s="18" t="s">
        <v>12</v>
      </c>
      <c r="R113" s="18" t="s">
        <v>13</v>
      </c>
      <c r="S113" s="19" t="s">
        <v>14</v>
      </c>
      <c r="T113" s="20"/>
      <c r="U113" s="17" t="s">
        <v>15</v>
      </c>
      <c r="V113" s="18" t="s">
        <v>10</v>
      </c>
      <c r="W113" s="138" t="s">
        <v>16</v>
      </c>
      <c r="X113" s="166" t="s">
        <v>60</v>
      </c>
      <c r="Y113" s="167"/>
      <c r="Z113" s="168"/>
      <c r="AA113" s="169" t="s">
        <v>61</v>
      </c>
      <c r="AB113" s="170"/>
      <c r="AC113" s="171"/>
      <c r="AD113" s="49"/>
    </row>
    <row r="114" spans="1:30" ht="12.75">
      <c r="A114" s="21" t="s">
        <v>16</v>
      </c>
      <c r="B114" s="21" t="s">
        <v>17</v>
      </c>
      <c r="C114" s="22" t="s">
        <v>18</v>
      </c>
      <c r="D114" s="139" t="s">
        <v>19</v>
      </c>
      <c r="E114" s="139" t="s">
        <v>20</v>
      </c>
      <c r="F114" s="139"/>
      <c r="G114" s="23" t="s">
        <v>18</v>
      </c>
      <c r="H114" s="23" t="s">
        <v>15</v>
      </c>
      <c r="I114" s="22"/>
      <c r="J114" s="21" t="s">
        <v>17</v>
      </c>
      <c r="K114" s="21"/>
      <c r="L114" s="9">
        <v>150</v>
      </c>
      <c r="M114" s="21" t="s">
        <v>16</v>
      </c>
      <c r="N114" s="21" t="s">
        <v>17</v>
      </c>
      <c r="O114" s="22" t="s">
        <v>18</v>
      </c>
      <c r="P114" s="139" t="s">
        <v>19</v>
      </c>
      <c r="Q114" s="139" t="s">
        <v>20</v>
      </c>
      <c r="R114" s="139"/>
      <c r="S114" s="23" t="s">
        <v>18</v>
      </c>
      <c r="T114" s="23" t="s">
        <v>15</v>
      </c>
      <c r="U114" s="22"/>
      <c r="V114" s="21" t="s">
        <v>17</v>
      </c>
      <c r="W114" s="140"/>
      <c r="X114" s="84" t="s">
        <v>59</v>
      </c>
      <c r="Y114" s="172" t="s">
        <v>64</v>
      </c>
      <c r="Z114" s="168"/>
      <c r="AA114" s="84" t="s">
        <v>59</v>
      </c>
      <c r="AB114" s="170" t="s">
        <v>64</v>
      </c>
      <c r="AC114" s="171"/>
      <c r="AD114" s="49"/>
    </row>
    <row r="115" spans="1:30" ht="16.5" customHeight="1">
      <c r="A115" s="145">
        <v>0</v>
      </c>
      <c r="B115" s="147">
        <v>4</v>
      </c>
      <c r="C115" s="142">
        <v>9</v>
      </c>
      <c r="D115" s="154" t="s">
        <v>96</v>
      </c>
      <c r="E115" s="149" t="s">
        <v>52</v>
      </c>
      <c r="F115" s="155">
        <v>10</v>
      </c>
      <c r="G115" s="156">
        <v>430</v>
      </c>
      <c r="H115" s="156"/>
      <c r="I115" s="143">
        <v>10</v>
      </c>
      <c r="J115" s="144">
        <v>4</v>
      </c>
      <c r="K115" s="148">
        <v>0</v>
      </c>
      <c r="L115" s="9"/>
      <c r="M115" s="145">
        <v>-2.4375</v>
      </c>
      <c r="N115" s="147">
        <v>1</v>
      </c>
      <c r="O115" s="142">
        <v>9</v>
      </c>
      <c r="P115" s="157" t="s">
        <v>104</v>
      </c>
      <c r="Q115" s="149" t="s">
        <v>53</v>
      </c>
      <c r="R115" s="155">
        <v>8</v>
      </c>
      <c r="S115" s="156">
        <v>100</v>
      </c>
      <c r="T115" s="156"/>
      <c r="U115" s="143">
        <v>10</v>
      </c>
      <c r="V115" s="144">
        <v>7</v>
      </c>
      <c r="W115" s="141">
        <v>2.4375</v>
      </c>
      <c r="X115" s="78" t="str">
        <f>C115&amp;"+"&amp;I115</f>
        <v>9+10</v>
      </c>
      <c r="Y115" s="79">
        <f>IF(AND(G115&gt;0,G115&lt;1),2*G115,MATCH(A115,{-40000,-0.4999999999,0.5,40000},1)-1)</f>
        <v>1</v>
      </c>
      <c r="Z115" s="75">
        <f>IF(AND(H115&gt;0,H115&lt;1),2*H115,MATCH(K115,{-40000,-0.4999999999,0.5,40000},1)-1)</f>
        <v>1</v>
      </c>
      <c r="AA115" s="78" t="str">
        <f>O115&amp;"+"&amp;U115</f>
        <v>9+10</v>
      </c>
      <c r="AB115" s="79">
        <f>IF(AND(S115&gt;0,S115&lt;1),2*S115,MATCH(M115,{-40000,-0.4999999999,0.5,40000},1)-1)</f>
        <v>0</v>
      </c>
      <c r="AC115" s="75">
        <f>IF(AND(T115&gt;0,T115&lt;1),2*T115,MATCH(W115,{-40000,-0.4999999999,0.5,40000},1)-1)</f>
        <v>2</v>
      </c>
      <c r="AD115" s="49"/>
    </row>
    <row r="116" spans="1:30" ht="16.5" customHeight="1">
      <c r="A116" s="145">
        <v>0</v>
      </c>
      <c r="B116" s="147">
        <v>4</v>
      </c>
      <c r="C116" s="142">
        <v>6</v>
      </c>
      <c r="D116" s="154" t="s">
        <v>96</v>
      </c>
      <c r="E116" s="149" t="s">
        <v>52</v>
      </c>
      <c r="F116" s="150">
        <v>10</v>
      </c>
      <c r="G116" s="156">
        <v>430</v>
      </c>
      <c r="H116" s="156"/>
      <c r="I116" s="143">
        <v>4</v>
      </c>
      <c r="J116" s="144">
        <v>4</v>
      </c>
      <c r="K116" s="148">
        <v>0</v>
      </c>
      <c r="L116" s="9"/>
      <c r="M116" s="145">
        <v>-2.4375</v>
      </c>
      <c r="N116" s="147">
        <v>1</v>
      </c>
      <c r="O116" s="142">
        <v>6</v>
      </c>
      <c r="P116" s="157" t="s">
        <v>95</v>
      </c>
      <c r="Q116" s="149" t="s">
        <v>53</v>
      </c>
      <c r="R116" s="150">
        <v>9</v>
      </c>
      <c r="S116" s="156">
        <v>100</v>
      </c>
      <c r="T116" s="156"/>
      <c r="U116" s="143">
        <v>4</v>
      </c>
      <c r="V116" s="144">
        <v>7</v>
      </c>
      <c r="W116" s="141">
        <v>2.4375</v>
      </c>
      <c r="X116" s="80" t="str">
        <f>C116&amp;"+"&amp;I116</f>
        <v>6+4</v>
      </c>
      <c r="Y116" s="81">
        <f>IF(AND(G116&gt;0,G116&lt;1),2*G116,MATCH(A116,{-40000,-0.4999999999,0.5,40000},1)-1)</f>
        <v>1</v>
      </c>
      <c r="Z116" s="76">
        <f>IF(AND(H116&gt;0,H116&lt;1),2*H116,MATCH(K116,{-40000,-0.4999999999,0.5,40000},1)-1)</f>
        <v>1</v>
      </c>
      <c r="AA116" s="80" t="str">
        <f>O116&amp;"+"&amp;U116</f>
        <v>6+4</v>
      </c>
      <c r="AB116" s="81">
        <f>IF(AND(S116&gt;0,S116&lt;1),2*S116,MATCH(M116,{-40000,-0.4999999999,0.5,40000},1)-1)</f>
        <v>0</v>
      </c>
      <c r="AC116" s="76">
        <f>IF(AND(T116&gt;0,T116&lt;1),2*T116,MATCH(W116,{-40000,-0.4999999999,0.5,40000},1)-1)</f>
        <v>2</v>
      </c>
      <c r="AD116" s="49"/>
    </row>
    <row r="117" spans="1:30" ht="16.5" customHeight="1">
      <c r="A117" s="145">
        <v>0</v>
      </c>
      <c r="B117" s="147">
        <v>4</v>
      </c>
      <c r="C117" s="142">
        <v>2</v>
      </c>
      <c r="D117" s="154" t="s">
        <v>96</v>
      </c>
      <c r="E117" s="149" t="s">
        <v>52</v>
      </c>
      <c r="F117" s="150">
        <v>10</v>
      </c>
      <c r="G117" s="156">
        <v>430</v>
      </c>
      <c r="H117" s="156"/>
      <c r="I117" s="143">
        <v>7</v>
      </c>
      <c r="J117" s="144">
        <v>4</v>
      </c>
      <c r="K117" s="148">
        <v>0</v>
      </c>
      <c r="L117" s="9"/>
      <c r="M117" s="145">
        <v>7.1875</v>
      </c>
      <c r="N117" s="147">
        <v>8</v>
      </c>
      <c r="O117" s="142">
        <v>2</v>
      </c>
      <c r="P117" s="157" t="s">
        <v>106</v>
      </c>
      <c r="Q117" s="149" t="s">
        <v>53</v>
      </c>
      <c r="R117" s="150">
        <v>9</v>
      </c>
      <c r="S117" s="156">
        <v>500</v>
      </c>
      <c r="T117" s="156"/>
      <c r="U117" s="143">
        <v>7</v>
      </c>
      <c r="V117" s="144">
        <v>0</v>
      </c>
      <c r="W117" s="141">
        <v>-7.1875</v>
      </c>
      <c r="X117" s="80" t="str">
        <f>C117&amp;"+"&amp;I117</f>
        <v>2+7</v>
      </c>
      <c r="Y117" s="81">
        <f>IF(AND(G117&gt;0,G117&lt;1),2*G117,MATCH(A117,{-40000,-0.4999999999,0.5,40000},1)-1)</f>
        <v>1</v>
      </c>
      <c r="Z117" s="76">
        <f>IF(AND(H117&gt;0,H117&lt;1),2*H117,MATCH(K117,{-40000,-0.4999999999,0.5,40000},1)-1)</f>
        <v>1</v>
      </c>
      <c r="AA117" s="80" t="str">
        <f>O117&amp;"+"&amp;U117</f>
        <v>2+7</v>
      </c>
      <c r="AB117" s="81">
        <f>IF(AND(S117&gt;0,S117&lt;1),2*S117,MATCH(M117,{-40000,-0.4999999999,0.5,40000},1)-1)</f>
        <v>2</v>
      </c>
      <c r="AC117" s="76">
        <f>IF(AND(T117&gt;0,T117&lt;1),2*T117,MATCH(W117,{-40000,-0.4999999999,0.5,40000},1)-1)</f>
        <v>0</v>
      </c>
      <c r="AD117" s="49"/>
    </row>
    <row r="118" spans="1:30" ht="16.5" customHeight="1">
      <c r="A118" s="145">
        <v>0</v>
      </c>
      <c r="B118" s="147">
        <v>4</v>
      </c>
      <c r="C118" s="142">
        <v>8</v>
      </c>
      <c r="D118" s="158" t="s">
        <v>96</v>
      </c>
      <c r="E118" s="149" t="s">
        <v>52</v>
      </c>
      <c r="F118" s="155">
        <v>10</v>
      </c>
      <c r="G118" s="156">
        <v>430</v>
      </c>
      <c r="H118" s="156"/>
      <c r="I118" s="143">
        <v>5</v>
      </c>
      <c r="J118" s="144">
        <v>4</v>
      </c>
      <c r="K118" s="148">
        <v>0</v>
      </c>
      <c r="L118" s="9"/>
      <c r="M118" s="145">
        <v>0.5</v>
      </c>
      <c r="N118" s="147">
        <v>5</v>
      </c>
      <c r="O118" s="142">
        <v>8</v>
      </c>
      <c r="P118" s="159" t="s">
        <v>95</v>
      </c>
      <c r="Q118" s="149" t="s">
        <v>53</v>
      </c>
      <c r="R118" s="155">
        <v>8</v>
      </c>
      <c r="S118" s="156">
        <v>200</v>
      </c>
      <c r="T118" s="156"/>
      <c r="U118" s="143">
        <v>5</v>
      </c>
      <c r="V118" s="144">
        <v>3</v>
      </c>
      <c r="W118" s="141">
        <v>-0.5</v>
      </c>
      <c r="X118" s="80" t="str">
        <f>C118&amp;"+"&amp;I118</f>
        <v>8+5</v>
      </c>
      <c r="Y118" s="81">
        <f>IF(AND(G118&gt;0,G118&lt;1),2*G118,MATCH(A118,{-40000,-0.4999999999,0.5,40000},1)-1)</f>
        <v>1</v>
      </c>
      <c r="Z118" s="76">
        <f>IF(AND(H118&gt;0,H118&lt;1),2*H118,MATCH(K118,{-40000,-0.4999999999,0.5,40000},1)-1)</f>
        <v>1</v>
      </c>
      <c r="AA118" s="80" t="str">
        <f>O118&amp;"+"&amp;U118</f>
        <v>8+5</v>
      </c>
      <c r="AB118" s="81">
        <f>IF(AND(S118&gt;0,S118&lt;1),2*S118,MATCH(M118,{-40000,-0.4999999999,0.5,40000},1)-1)</f>
        <v>2</v>
      </c>
      <c r="AC118" s="76">
        <f>IF(AND(T118&gt;0,T118&lt;1),2*T118,MATCH(W118,{-40000,-0.4999999999,0.5,40000},1)-1)</f>
        <v>0</v>
      </c>
      <c r="AD118" s="49"/>
    </row>
    <row r="119" spans="1:30" ht="16.5" customHeight="1">
      <c r="A119" s="145">
        <v>0</v>
      </c>
      <c r="B119" s="147">
        <v>4</v>
      </c>
      <c r="C119" s="142">
        <v>3</v>
      </c>
      <c r="D119" s="154" t="s">
        <v>96</v>
      </c>
      <c r="E119" s="149" t="s">
        <v>52</v>
      </c>
      <c r="F119" s="155">
        <v>10</v>
      </c>
      <c r="G119" s="156">
        <v>430</v>
      </c>
      <c r="H119" s="156"/>
      <c r="I119" s="143">
        <v>1</v>
      </c>
      <c r="J119" s="144">
        <v>4</v>
      </c>
      <c r="K119" s="148">
        <v>0</v>
      </c>
      <c r="L119" s="9"/>
      <c r="M119" s="145">
        <v>0.5</v>
      </c>
      <c r="N119" s="147">
        <v>5</v>
      </c>
      <c r="O119" s="142">
        <v>3</v>
      </c>
      <c r="P119" s="157" t="s">
        <v>95</v>
      </c>
      <c r="Q119" s="149" t="s">
        <v>53</v>
      </c>
      <c r="R119" s="155">
        <v>8</v>
      </c>
      <c r="S119" s="156">
        <v>200</v>
      </c>
      <c r="T119" s="156"/>
      <c r="U119" s="143">
        <v>1</v>
      </c>
      <c r="V119" s="144">
        <v>3</v>
      </c>
      <c r="W119" s="141">
        <v>-0.5</v>
      </c>
      <c r="X119" s="82" t="str">
        <f>C119&amp;"+"&amp;I119</f>
        <v>3+1</v>
      </c>
      <c r="Y119" s="83">
        <f>IF(AND(G119&gt;0,G119&lt;1),2*G119,MATCH(A119,{-40000,-0.4999999999,0.5,40000},1)-1)</f>
        <v>1</v>
      </c>
      <c r="Z119" s="77">
        <f>IF(AND(H119&gt;0,H119&lt;1),2*H119,MATCH(K119,{-40000,-0.4999999999,0.5,40000},1)-1)</f>
        <v>1</v>
      </c>
      <c r="AA119" s="82" t="str">
        <f>O119&amp;"+"&amp;U119</f>
        <v>3+1</v>
      </c>
      <c r="AB119" s="83">
        <f>IF(AND(S119&gt;0,S119&lt;1),2*S119,MATCH(M119,{-40000,-0.4999999999,0.5,40000},1)-1)</f>
        <v>2</v>
      </c>
      <c r="AC119" s="77">
        <f>IF(AND(T119&gt;0,T119&lt;1),2*T119,MATCH(W119,{-40000,-0.4999999999,0.5,40000},1)-1)</f>
        <v>0</v>
      </c>
      <c r="AD119" s="49"/>
    </row>
    <row r="120" spans="1:24" s="49" customFormat="1" ht="30" customHeight="1">
      <c r="A120" s="10"/>
      <c r="B120" s="10"/>
      <c r="C120" s="25"/>
      <c r="D120" s="10"/>
      <c r="E120" s="10"/>
      <c r="F120" s="10"/>
      <c r="G120" s="10"/>
      <c r="H120" s="10"/>
      <c r="I120" s="25"/>
      <c r="J120" s="10"/>
      <c r="K120" s="10"/>
      <c r="L120" s="15"/>
      <c r="M120" s="10"/>
      <c r="N120" s="10"/>
      <c r="O120" s="25"/>
      <c r="P120" s="10"/>
      <c r="Q120" s="10"/>
      <c r="R120" s="10"/>
      <c r="S120" s="10"/>
      <c r="T120" s="10"/>
      <c r="U120" s="25"/>
      <c r="V120" s="10"/>
      <c r="W120" s="10"/>
      <c r="X120" s="153"/>
    </row>
    <row r="121" spans="1:24" s="49" customFormat="1" ht="15">
      <c r="A121" s="2"/>
      <c r="B121" s="3" t="s">
        <v>2</v>
      </c>
      <c r="C121" s="4"/>
      <c r="D121" s="3"/>
      <c r="E121" s="5" t="s">
        <v>32</v>
      </c>
      <c r="F121" s="1"/>
      <c r="G121" s="6" t="s">
        <v>4</v>
      </c>
      <c r="H121" s="6"/>
      <c r="I121" s="7" t="s">
        <v>22</v>
      </c>
      <c r="J121" s="7"/>
      <c r="K121" s="8"/>
      <c r="L121" s="9">
        <v>150</v>
      </c>
      <c r="M121" s="2"/>
      <c r="N121" s="3" t="s">
        <v>2</v>
      </c>
      <c r="O121" s="4"/>
      <c r="P121" s="3"/>
      <c r="Q121" s="5" t="s">
        <v>33</v>
      </c>
      <c r="R121" s="1"/>
      <c r="S121" s="6" t="s">
        <v>4</v>
      </c>
      <c r="T121" s="6"/>
      <c r="U121" s="7" t="s">
        <v>1</v>
      </c>
      <c r="V121" s="7"/>
      <c r="W121" s="8"/>
      <c r="X121" s="153"/>
    </row>
    <row r="122" spans="1:24" s="49" customFormat="1" ht="12.75">
      <c r="A122" s="11"/>
      <c r="B122" s="11"/>
      <c r="C122" s="12"/>
      <c r="D122" s="13"/>
      <c r="E122" s="13"/>
      <c r="F122" s="13"/>
      <c r="G122" s="14" t="s">
        <v>7</v>
      </c>
      <c r="H122" s="14"/>
      <c r="I122" s="7" t="s">
        <v>8</v>
      </c>
      <c r="J122" s="7"/>
      <c r="K122" s="8"/>
      <c r="L122" s="9">
        <v>150</v>
      </c>
      <c r="M122" s="11"/>
      <c r="N122" s="11"/>
      <c r="O122" s="12"/>
      <c r="P122" s="13"/>
      <c r="Q122" s="13"/>
      <c r="R122" s="13"/>
      <c r="S122" s="14" t="s">
        <v>7</v>
      </c>
      <c r="T122" s="14"/>
      <c r="U122" s="7" t="s">
        <v>9</v>
      </c>
      <c r="V122" s="7"/>
      <c r="W122" s="8"/>
      <c r="X122" s="153"/>
    </row>
    <row r="123" spans="1:24" s="49" customFormat="1" ht="4.5" customHeight="1">
      <c r="A123" s="99"/>
      <c r="B123" s="100"/>
      <c r="C123" s="101"/>
      <c r="D123" s="102"/>
      <c r="E123" s="103"/>
      <c r="F123" s="104"/>
      <c r="G123" s="105"/>
      <c r="H123" s="105"/>
      <c r="I123" s="101"/>
      <c r="J123" s="100"/>
      <c r="K123" s="106"/>
      <c r="L123" s="107"/>
      <c r="M123" s="99"/>
      <c r="N123" s="100"/>
      <c r="O123" s="101"/>
      <c r="P123" s="102"/>
      <c r="Q123" s="103"/>
      <c r="R123" s="104"/>
      <c r="S123" s="105"/>
      <c r="T123" s="105"/>
      <c r="U123" s="101"/>
      <c r="V123" s="100"/>
      <c r="W123" s="106"/>
      <c r="X123" s="153"/>
    </row>
    <row r="124" spans="1:24" s="49" customFormat="1" ht="12.75" customHeight="1">
      <c r="A124" s="108"/>
      <c r="B124" s="109"/>
      <c r="C124" s="110"/>
      <c r="D124" s="111"/>
      <c r="E124" s="112" t="s">
        <v>48</v>
      </c>
      <c r="F124" s="113" t="s">
        <v>262</v>
      </c>
      <c r="G124" s="53"/>
      <c r="H124" s="114"/>
      <c r="I124" s="62"/>
      <c r="J124" s="63"/>
      <c r="K124" s="64"/>
      <c r="L124" s="115"/>
      <c r="M124" s="108"/>
      <c r="N124" s="109"/>
      <c r="O124" s="110"/>
      <c r="P124" s="111"/>
      <c r="Q124" s="112" t="s">
        <v>48</v>
      </c>
      <c r="R124" s="113" t="s">
        <v>265</v>
      </c>
      <c r="S124" s="53"/>
      <c r="T124" s="114"/>
      <c r="U124" s="62"/>
      <c r="V124" s="63"/>
      <c r="W124" s="64"/>
      <c r="X124" s="153"/>
    </row>
    <row r="125" spans="1:24" s="49" customFormat="1" ht="12.75" customHeight="1">
      <c r="A125" s="108"/>
      <c r="B125" s="109"/>
      <c r="C125" s="110"/>
      <c r="D125" s="111"/>
      <c r="E125" s="116" t="s">
        <v>49</v>
      </c>
      <c r="F125" s="113" t="s">
        <v>263</v>
      </c>
      <c r="G125" s="117"/>
      <c r="H125" s="114"/>
      <c r="I125" s="65"/>
      <c r="J125" s="66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3.1</v>
      </c>
      <c r="K125" s="67"/>
      <c r="L125" s="115"/>
      <c r="M125" s="108"/>
      <c r="N125" s="109"/>
      <c r="O125" s="110"/>
      <c r="P125" s="111"/>
      <c r="Q125" s="116" t="s">
        <v>49</v>
      </c>
      <c r="R125" s="173" t="s">
        <v>277</v>
      </c>
      <c r="S125" s="117"/>
      <c r="T125" s="114"/>
      <c r="U125" s="65"/>
      <c r="V125" s="66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6.1</v>
      </c>
      <c r="W125" s="67"/>
      <c r="X125" s="153"/>
    </row>
    <row r="126" spans="1:24" s="49" customFormat="1" ht="12.75" customHeight="1">
      <c r="A126" s="108"/>
      <c r="B126" s="109"/>
      <c r="C126" s="110"/>
      <c r="D126" s="111"/>
      <c r="E126" s="116" t="s">
        <v>50</v>
      </c>
      <c r="F126" s="113" t="s">
        <v>264</v>
      </c>
      <c r="G126" s="53"/>
      <c r="H126" s="114"/>
      <c r="I126" s="68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12.1</v>
      </c>
      <c r="J126" s="66" t="str">
        <f>IF(J125="","","+")</f>
        <v>+</v>
      </c>
      <c r="K126" s="69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9.1</v>
      </c>
      <c r="L126" s="115"/>
      <c r="M126" s="108"/>
      <c r="N126" s="109"/>
      <c r="O126" s="110"/>
      <c r="P126" s="111"/>
      <c r="Q126" s="116" t="s">
        <v>50</v>
      </c>
      <c r="R126" s="113" t="s">
        <v>278</v>
      </c>
      <c r="S126" s="53"/>
      <c r="T126" s="114"/>
      <c r="U126" s="68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10.1</v>
      </c>
      <c r="V126" s="66" t="str">
        <f>IF(V125="","","+")</f>
        <v>+</v>
      </c>
      <c r="W126" s="69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10.1</v>
      </c>
      <c r="X126" s="153"/>
    </row>
    <row r="127" spans="1:24" s="49" customFormat="1" ht="12.75" customHeight="1">
      <c r="A127" s="108"/>
      <c r="B127" s="109"/>
      <c r="C127" s="110"/>
      <c r="D127" s="111"/>
      <c r="E127" s="112" t="s">
        <v>51</v>
      </c>
      <c r="F127" s="113" t="s">
        <v>265</v>
      </c>
      <c r="G127" s="53"/>
      <c r="H127" s="114"/>
      <c r="I127" s="65"/>
      <c r="J127" s="66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16.1</v>
      </c>
      <c r="K127" s="67"/>
      <c r="L127" s="115"/>
      <c r="M127" s="108"/>
      <c r="N127" s="109"/>
      <c r="O127" s="110"/>
      <c r="P127" s="111"/>
      <c r="Q127" s="112" t="s">
        <v>51</v>
      </c>
      <c r="R127" s="113" t="s">
        <v>279</v>
      </c>
      <c r="S127" s="53"/>
      <c r="T127" s="114"/>
      <c r="U127" s="65"/>
      <c r="V127" s="66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14.1</v>
      </c>
      <c r="W127" s="67"/>
      <c r="X127" s="153"/>
    </row>
    <row r="128" spans="1:24" s="49" customFormat="1" ht="12.75" customHeight="1">
      <c r="A128" s="118" t="s">
        <v>48</v>
      </c>
      <c r="B128" s="119" t="s">
        <v>273</v>
      </c>
      <c r="C128" s="110"/>
      <c r="D128" s="111"/>
      <c r="E128" s="120"/>
      <c r="F128" s="53"/>
      <c r="G128" s="112" t="s">
        <v>48</v>
      </c>
      <c r="H128" s="121" t="s">
        <v>266</v>
      </c>
      <c r="I128" s="53"/>
      <c r="J128" s="117"/>
      <c r="K128" s="54"/>
      <c r="L128" s="115"/>
      <c r="M128" s="118" t="s">
        <v>48</v>
      </c>
      <c r="N128" s="119" t="s">
        <v>286</v>
      </c>
      <c r="O128" s="110"/>
      <c r="P128" s="111"/>
      <c r="Q128" s="120"/>
      <c r="R128" s="53"/>
      <c r="S128" s="112" t="s">
        <v>48</v>
      </c>
      <c r="T128" s="121" t="s">
        <v>280</v>
      </c>
      <c r="U128" s="53"/>
      <c r="V128" s="117"/>
      <c r="W128" s="54"/>
      <c r="X128" s="153"/>
    </row>
    <row r="129" spans="1:24" s="49" customFormat="1" ht="12.75" customHeight="1">
      <c r="A129" s="122" t="s">
        <v>49</v>
      </c>
      <c r="B129" s="119" t="s">
        <v>274</v>
      </c>
      <c r="C129" s="123"/>
      <c r="D129" s="111"/>
      <c r="E129" s="120"/>
      <c r="F129" s="124"/>
      <c r="G129" s="116" t="s">
        <v>49</v>
      </c>
      <c r="H129" s="177" t="s">
        <v>267</v>
      </c>
      <c r="I129" s="53"/>
      <c r="J129" s="117"/>
      <c r="K129" s="54"/>
      <c r="L129" s="115"/>
      <c r="M129" s="122" t="s">
        <v>49</v>
      </c>
      <c r="N129" s="119" t="s">
        <v>287</v>
      </c>
      <c r="O129" s="123"/>
      <c r="P129" s="111"/>
      <c r="Q129" s="120"/>
      <c r="R129" s="124"/>
      <c r="S129" s="116" t="s">
        <v>49</v>
      </c>
      <c r="T129" s="121" t="s">
        <v>173</v>
      </c>
      <c r="U129" s="53"/>
      <c r="V129" s="117"/>
      <c r="W129" s="54"/>
      <c r="X129" s="153"/>
    </row>
    <row r="130" spans="1:24" s="49" customFormat="1" ht="12.75" customHeight="1">
      <c r="A130" s="122" t="s">
        <v>50</v>
      </c>
      <c r="B130" s="119" t="s">
        <v>275</v>
      </c>
      <c r="C130" s="110"/>
      <c r="D130" s="111"/>
      <c r="E130" s="120"/>
      <c r="F130" s="124"/>
      <c r="G130" s="116" t="s">
        <v>50</v>
      </c>
      <c r="H130" s="121" t="s">
        <v>268</v>
      </c>
      <c r="I130" s="53"/>
      <c r="J130" s="53"/>
      <c r="K130" s="54"/>
      <c r="L130" s="115"/>
      <c r="M130" s="122" t="s">
        <v>50</v>
      </c>
      <c r="N130" s="119" t="s">
        <v>288</v>
      </c>
      <c r="O130" s="110"/>
      <c r="P130" s="111"/>
      <c r="Q130" s="120"/>
      <c r="R130" s="124"/>
      <c r="S130" s="116" t="s">
        <v>50</v>
      </c>
      <c r="T130" s="121" t="s">
        <v>281</v>
      </c>
      <c r="U130" s="53"/>
      <c r="V130" s="53"/>
      <c r="W130" s="54"/>
      <c r="X130" s="153"/>
    </row>
    <row r="131" spans="1:24" s="49" customFormat="1" ht="12.75" customHeight="1">
      <c r="A131" s="118" t="s">
        <v>51</v>
      </c>
      <c r="B131" s="119" t="s">
        <v>276</v>
      </c>
      <c r="C131" s="123"/>
      <c r="D131" s="111"/>
      <c r="E131" s="120"/>
      <c r="F131" s="53"/>
      <c r="G131" s="112" t="s">
        <v>51</v>
      </c>
      <c r="H131" s="121" t="s">
        <v>269</v>
      </c>
      <c r="I131" s="53"/>
      <c r="J131" s="55" t="s">
        <v>55</v>
      </c>
      <c r="K131" s="54"/>
      <c r="L131" s="115"/>
      <c r="M131" s="118" t="s">
        <v>51</v>
      </c>
      <c r="N131" s="119" t="s">
        <v>226</v>
      </c>
      <c r="O131" s="123"/>
      <c r="P131" s="111"/>
      <c r="Q131" s="120"/>
      <c r="R131" s="53"/>
      <c r="S131" s="112" t="s">
        <v>51</v>
      </c>
      <c r="T131" s="121" t="s">
        <v>282</v>
      </c>
      <c r="U131" s="53"/>
      <c r="V131" s="55" t="s">
        <v>55</v>
      </c>
      <c r="W131" s="54"/>
      <c r="X131" s="153"/>
    </row>
    <row r="132" spans="1:24" s="49" customFormat="1" ht="12.75" customHeight="1">
      <c r="A132" s="125"/>
      <c r="B132" s="123"/>
      <c r="C132" s="123"/>
      <c r="D132" s="111"/>
      <c r="E132" s="112" t="s">
        <v>48</v>
      </c>
      <c r="F132" s="113" t="s">
        <v>8</v>
      </c>
      <c r="G132" s="53"/>
      <c r="H132" s="126"/>
      <c r="I132" s="56" t="s">
        <v>52</v>
      </c>
      <c r="J132" s="175" t="s">
        <v>391</v>
      </c>
      <c r="K132" s="54"/>
      <c r="L132" s="115"/>
      <c r="M132" s="125"/>
      <c r="N132" s="123"/>
      <c r="O132" s="123"/>
      <c r="P132" s="111"/>
      <c r="Q132" s="112" t="s">
        <v>48</v>
      </c>
      <c r="R132" s="113" t="s">
        <v>283</v>
      </c>
      <c r="S132" s="53"/>
      <c r="T132" s="126"/>
      <c r="U132" s="56" t="s">
        <v>52</v>
      </c>
      <c r="V132" s="175" t="s">
        <v>396</v>
      </c>
      <c r="W132" s="54"/>
      <c r="X132" s="153"/>
    </row>
    <row r="133" spans="1:24" s="49" customFormat="1" ht="12.75" customHeight="1">
      <c r="A133" s="108"/>
      <c r="B133" s="57" t="s">
        <v>56</v>
      </c>
      <c r="C133" s="110"/>
      <c r="D133" s="111"/>
      <c r="E133" s="116" t="s">
        <v>49</v>
      </c>
      <c r="F133" s="113" t="s">
        <v>270</v>
      </c>
      <c r="G133" s="53"/>
      <c r="H133" s="114"/>
      <c r="I133" s="56" t="s">
        <v>46</v>
      </c>
      <c r="J133" s="176" t="s">
        <v>393</v>
      </c>
      <c r="K133" s="54"/>
      <c r="L133" s="115"/>
      <c r="M133" s="108"/>
      <c r="N133" s="57" t="s">
        <v>56</v>
      </c>
      <c r="O133" s="110"/>
      <c r="P133" s="111"/>
      <c r="Q133" s="116" t="s">
        <v>49</v>
      </c>
      <c r="R133" s="113" t="s">
        <v>284</v>
      </c>
      <c r="S133" s="53"/>
      <c r="T133" s="114"/>
      <c r="U133" s="56" t="s">
        <v>46</v>
      </c>
      <c r="V133" s="176" t="s">
        <v>396</v>
      </c>
      <c r="W133" s="54"/>
      <c r="X133" s="153"/>
    </row>
    <row r="134" spans="1:24" s="49" customFormat="1" ht="12.75" customHeight="1">
      <c r="A134" s="108"/>
      <c r="B134" s="57" t="s">
        <v>395</v>
      </c>
      <c r="C134" s="110"/>
      <c r="D134" s="111"/>
      <c r="E134" s="116" t="s">
        <v>50</v>
      </c>
      <c r="F134" s="113" t="s">
        <v>271</v>
      </c>
      <c r="G134" s="117"/>
      <c r="H134" s="114"/>
      <c r="I134" s="56" t="s">
        <v>54</v>
      </c>
      <c r="J134" s="176" t="s">
        <v>392</v>
      </c>
      <c r="K134" s="54"/>
      <c r="L134" s="115"/>
      <c r="M134" s="108"/>
      <c r="N134" s="57" t="s">
        <v>399</v>
      </c>
      <c r="O134" s="110"/>
      <c r="P134" s="111"/>
      <c r="Q134" s="116" t="s">
        <v>50</v>
      </c>
      <c r="R134" s="113" t="s">
        <v>153</v>
      </c>
      <c r="S134" s="117"/>
      <c r="T134" s="114"/>
      <c r="U134" s="56" t="s">
        <v>54</v>
      </c>
      <c r="V134" s="176" t="s">
        <v>397</v>
      </c>
      <c r="W134" s="54"/>
      <c r="X134" s="153"/>
    </row>
    <row r="135" spans="1:24" s="49" customFormat="1" ht="12.75" customHeight="1">
      <c r="A135" s="127"/>
      <c r="B135" s="58"/>
      <c r="C135" s="58"/>
      <c r="D135" s="111"/>
      <c r="E135" s="112" t="s">
        <v>51</v>
      </c>
      <c r="F135" s="119" t="s">
        <v>272</v>
      </c>
      <c r="G135" s="58"/>
      <c r="H135" s="58"/>
      <c r="I135" s="59" t="s">
        <v>53</v>
      </c>
      <c r="J135" s="176" t="s">
        <v>394</v>
      </c>
      <c r="K135" s="60"/>
      <c r="L135" s="128"/>
      <c r="M135" s="127"/>
      <c r="N135" s="58"/>
      <c r="O135" s="58"/>
      <c r="P135" s="111"/>
      <c r="Q135" s="112" t="s">
        <v>51</v>
      </c>
      <c r="R135" s="119" t="s">
        <v>285</v>
      </c>
      <c r="S135" s="58"/>
      <c r="T135" s="58"/>
      <c r="U135" s="59" t="s">
        <v>53</v>
      </c>
      <c r="V135" s="176" t="s">
        <v>398</v>
      </c>
      <c r="W135" s="60"/>
      <c r="X135" s="153"/>
    </row>
    <row r="136" spans="1:30" ht="4.5" customHeight="1">
      <c r="A136" s="129"/>
      <c r="B136" s="130"/>
      <c r="C136" s="131"/>
      <c r="D136" s="132"/>
      <c r="E136" s="133"/>
      <c r="F136" s="134"/>
      <c r="G136" s="135"/>
      <c r="H136" s="135"/>
      <c r="I136" s="131"/>
      <c r="J136" s="130"/>
      <c r="K136" s="136"/>
      <c r="L136" s="137"/>
      <c r="M136" s="129"/>
      <c r="N136" s="130"/>
      <c r="O136" s="131"/>
      <c r="P136" s="132"/>
      <c r="Q136" s="133"/>
      <c r="R136" s="134"/>
      <c r="S136" s="135"/>
      <c r="T136" s="135"/>
      <c r="U136" s="131"/>
      <c r="V136" s="130"/>
      <c r="W136" s="136"/>
      <c r="X136" s="153"/>
      <c r="Y136" s="49"/>
      <c r="Z136" s="49"/>
      <c r="AA136" s="49"/>
      <c r="AB136" s="49"/>
      <c r="AC136" s="49"/>
      <c r="AD136" s="49"/>
    </row>
    <row r="137" spans="1:30" ht="12.75" customHeight="1">
      <c r="A137" s="16"/>
      <c r="B137" s="16" t="s">
        <v>10</v>
      </c>
      <c r="C137" s="17"/>
      <c r="D137" s="18" t="s">
        <v>11</v>
      </c>
      <c r="E137" s="18" t="s">
        <v>12</v>
      </c>
      <c r="F137" s="18" t="s">
        <v>13</v>
      </c>
      <c r="G137" s="19" t="s">
        <v>14</v>
      </c>
      <c r="H137" s="20"/>
      <c r="I137" s="17" t="s">
        <v>15</v>
      </c>
      <c r="J137" s="18" t="s">
        <v>10</v>
      </c>
      <c r="K137" s="16" t="s">
        <v>16</v>
      </c>
      <c r="L137" s="9">
        <v>150</v>
      </c>
      <c r="M137" s="16"/>
      <c r="N137" s="16" t="s">
        <v>10</v>
      </c>
      <c r="O137" s="17"/>
      <c r="P137" s="18" t="s">
        <v>11</v>
      </c>
      <c r="Q137" s="18" t="s">
        <v>12</v>
      </c>
      <c r="R137" s="18" t="s">
        <v>13</v>
      </c>
      <c r="S137" s="19" t="s">
        <v>14</v>
      </c>
      <c r="T137" s="20"/>
      <c r="U137" s="17" t="s">
        <v>15</v>
      </c>
      <c r="V137" s="18" t="s">
        <v>10</v>
      </c>
      <c r="W137" s="138" t="s">
        <v>16</v>
      </c>
      <c r="X137" s="166" t="s">
        <v>60</v>
      </c>
      <c r="Y137" s="167"/>
      <c r="Z137" s="168"/>
      <c r="AA137" s="169" t="s">
        <v>61</v>
      </c>
      <c r="AB137" s="170"/>
      <c r="AC137" s="171"/>
      <c r="AD137" s="49"/>
    </row>
    <row r="138" spans="1:30" ht="12.75">
      <c r="A138" s="21" t="s">
        <v>16</v>
      </c>
      <c r="B138" s="21" t="s">
        <v>17</v>
      </c>
      <c r="C138" s="22" t="s">
        <v>18</v>
      </c>
      <c r="D138" s="139" t="s">
        <v>19</v>
      </c>
      <c r="E138" s="139" t="s">
        <v>20</v>
      </c>
      <c r="F138" s="139"/>
      <c r="G138" s="23" t="s">
        <v>18</v>
      </c>
      <c r="H138" s="23" t="s">
        <v>15</v>
      </c>
      <c r="I138" s="22"/>
      <c r="J138" s="21" t="s">
        <v>17</v>
      </c>
      <c r="K138" s="21"/>
      <c r="L138" s="9">
        <v>150</v>
      </c>
      <c r="M138" s="21" t="s">
        <v>16</v>
      </c>
      <c r="N138" s="21" t="s">
        <v>17</v>
      </c>
      <c r="O138" s="22" t="s">
        <v>18</v>
      </c>
      <c r="P138" s="139" t="s">
        <v>19</v>
      </c>
      <c r="Q138" s="139" t="s">
        <v>20</v>
      </c>
      <c r="R138" s="139"/>
      <c r="S138" s="23" t="s">
        <v>18</v>
      </c>
      <c r="T138" s="23" t="s">
        <v>15</v>
      </c>
      <c r="U138" s="22"/>
      <c r="V138" s="21" t="s">
        <v>17</v>
      </c>
      <c r="W138" s="140"/>
      <c r="X138" s="84" t="s">
        <v>59</v>
      </c>
      <c r="Y138" s="172" t="s">
        <v>64</v>
      </c>
      <c r="Z138" s="168"/>
      <c r="AA138" s="84" t="s">
        <v>59</v>
      </c>
      <c r="AB138" s="170" t="s">
        <v>64</v>
      </c>
      <c r="AC138" s="171"/>
      <c r="AD138" s="49"/>
    </row>
    <row r="139" spans="1:30" ht="16.5" customHeight="1">
      <c r="A139" s="145">
        <v>3.625</v>
      </c>
      <c r="B139" s="147">
        <v>7</v>
      </c>
      <c r="C139" s="142">
        <v>1</v>
      </c>
      <c r="D139" s="157" t="s">
        <v>100</v>
      </c>
      <c r="E139" s="149" t="s">
        <v>54</v>
      </c>
      <c r="F139" s="155">
        <v>8</v>
      </c>
      <c r="G139" s="156"/>
      <c r="H139" s="156">
        <v>110</v>
      </c>
      <c r="I139" s="143">
        <v>5</v>
      </c>
      <c r="J139" s="144">
        <v>1</v>
      </c>
      <c r="K139" s="148">
        <v>-3.625</v>
      </c>
      <c r="L139" s="9"/>
      <c r="M139" s="145">
        <v>6.125</v>
      </c>
      <c r="N139" s="147">
        <v>8</v>
      </c>
      <c r="O139" s="142">
        <v>1</v>
      </c>
      <c r="P139" s="157" t="s">
        <v>109</v>
      </c>
      <c r="Q139" s="149" t="s">
        <v>54</v>
      </c>
      <c r="R139" s="155">
        <v>9</v>
      </c>
      <c r="S139" s="156">
        <v>300</v>
      </c>
      <c r="T139" s="156"/>
      <c r="U139" s="143">
        <v>5</v>
      </c>
      <c r="V139" s="144">
        <v>0</v>
      </c>
      <c r="W139" s="141">
        <v>-6.125</v>
      </c>
      <c r="X139" s="78" t="str">
        <f>C139&amp;"+"&amp;I139</f>
        <v>1+5</v>
      </c>
      <c r="Y139" s="79">
        <f>IF(AND(G139&gt;0,G139&lt;1),2*G139,MATCH(A139,{-40000,-0.4999999999,0.5,40000},1)-1)</f>
        <v>2</v>
      </c>
      <c r="Z139" s="75">
        <f>IF(AND(H139&gt;0,H139&lt;1),2*H139,MATCH(K139,{-40000,-0.4999999999,0.5,40000},1)-1)</f>
        <v>0</v>
      </c>
      <c r="AA139" s="78" t="str">
        <f>O139&amp;"+"&amp;U139</f>
        <v>1+5</v>
      </c>
      <c r="AB139" s="79">
        <f>IF(AND(S139&gt;0,S139&lt;1),2*S139,MATCH(M139,{-40000,-0.4999999999,0.5,40000},1)-1)</f>
        <v>2</v>
      </c>
      <c r="AC139" s="75">
        <f>IF(AND(T139&gt;0,T139&lt;1),2*T139,MATCH(W139,{-40000,-0.4999999999,0.5,40000},1)-1)</f>
        <v>0</v>
      </c>
      <c r="AD139" s="49"/>
    </row>
    <row r="140" spans="1:30" ht="16.5" customHeight="1">
      <c r="A140" s="145">
        <v>-7</v>
      </c>
      <c r="B140" s="147">
        <v>0</v>
      </c>
      <c r="C140" s="142">
        <v>2</v>
      </c>
      <c r="D140" s="161" t="s">
        <v>107</v>
      </c>
      <c r="E140" s="149" t="s">
        <v>53</v>
      </c>
      <c r="F140" s="150">
        <v>9</v>
      </c>
      <c r="G140" s="156"/>
      <c r="H140" s="156">
        <v>550</v>
      </c>
      <c r="I140" s="143">
        <v>10</v>
      </c>
      <c r="J140" s="144">
        <v>8</v>
      </c>
      <c r="K140" s="148">
        <v>7</v>
      </c>
      <c r="L140" s="9"/>
      <c r="M140" s="145">
        <v>0.1875</v>
      </c>
      <c r="N140" s="147">
        <v>4</v>
      </c>
      <c r="O140" s="142">
        <v>2</v>
      </c>
      <c r="P140" s="157" t="s">
        <v>110</v>
      </c>
      <c r="Q140" s="149" t="s">
        <v>53</v>
      </c>
      <c r="R140" s="150">
        <v>9</v>
      </c>
      <c r="S140" s="156">
        <v>50</v>
      </c>
      <c r="T140" s="156"/>
      <c r="U140" s="143">
        <v>10</v>
      </c>
      <c r="V140" s="144">
        <v>4</v>
      </c>
      <c r="W140" s="141">
        <v>-0.1875</v>
      </c>
      <c r="X140" s="80" t="str">
        <f>C140&amp;"+"&amp;I140</f>
        <v>2+10</v>
      </c>
      <c r="Y140" s="81">
        <f>IF(AND(G140&gt;0,G140&lt;1),2*G140,MATCH(A140,{-40000,-0.4999999999,0.5,40000},1)-1)</f>
        <v>0</v>
      </c>
      <c r="Z140" s="76">
        <f>IF(AND(H140&gt;0,H140&lt;1),2*H140,MATCH(K140,{-40000,-0.4999999999,0.5,40000},1)-1)</f>
        <v>2</v>
      </c>
      <c r="AA140" s="80" t="str">
        <f>O140&amp;"+"&amp;U140</f>
        <v>2+10</v>
      </c>
      <c r="AB140" s="81">
        <f>IF(AND(S140&gt;0,S140&lt;1),2*S140,MATCH(M140,{-40000,-0.4999999999,0.5,40000},1)-1)</f>
        <v>1</v>
      </c>
      <c r="AC140" s="76">
        <f>IF(AND(T140&gt;0,T140&lt;1),2*T140,MATCH(W140,{-40000,-0.4999999999,0.5,40000},1)-1)</f>
        <v>1</v>
      </c>
      <c r="AD140" s="49"/>
    </row>
    <row r="141" spans="1:30" ht="16.5" customHeight="1">
      <c r="A141" s="145">
        <v>1.9375</v>
      </c>
      <c r="B141" s="147">
        <v>4</v>
      </c>
      <c r="C141" s="142">
        <v>7</v>
      </c>
      <c r="D141" s="157" t="s">
        <v>100</v>
      </c>
      <c r="E141" s="149" t="s">
        <v>54</v>
      </c>
      <c r="F141" s="150">
        <v>10</v>
      </c>
      <c r="G141" s="156"/>
      <c r="H141" s="156">
        <v>170</v>
      </c>
      <c r="I141" s="143">
        <v>9</v>
      </c>
      <c r="J141" s="144">
        <v>4</v>
      </c>
      <c r="K141" s="148">
        <v>-1.9375</v>
      </c>
      <c r="L141" s="9"/>
      <c r="M141" s="145">
        <v>-4.5</v>
      </c>
      <c r="N141" s="147">
        <v>0</v>
      </c>
      <c r="O141" s="142">
        <v>7</v>
      </c>
      <c r="P141" s="157" t="s">
        <v>111</v>
      </c>
      <c r="Q141" s="149" t="s">
        <v>54</v>
      </c>
      <c r="R141" s="150">
        <v>10</v>
      </c>
      <c r="S141" s="156"/>
      <c r="T141" s="156">
        <v>130</v>
      </c>
      <c r="U141" s="143">
        <v>9</v>
      </c>
      <c r="V141" s="144">
        <v>8</v>
      </c>
      <c r="W141" s="141">
        <v>4.5</v>
      </c>
      <c r="X141" s="80" t="str">
        <f>C141&amp;"+"&amp;I141</f>
        <v>7+9</v>
      </c>
      <c r="Y141" s="81">
        <f>IF(AND(G141&gt;0,G141&lt;1),2*G141,MATCH(A141,{-40000,-0.4999999999,0.5,40000},1)-1)</f>
        <v>2</v>
      </c>
      <c r="Z141" s="76">
        <f>IF(AND(H141&gt;0,H141&lt;1),2*H141,MATCH(K141,{-40000,-0.4999999999,0.5,40000},1)-1)</f>
        <v>0</v>
      </c>
      <c r="AA141" s="80" t="str">
        <f>O141&amp;"+"&amp;U141</f>
        <v>7+9</v>
      </c>
      <c r="AB141" s="81">
        <f>IF(AND(S141&gt;0,S141&lt;1),2*S141,MATCH(M141,{-40000,-0.4999999999,0.5,40000},1)-1)</f>
        <v>0</v>
      </c>
      <c r="AC141" s="76">
        <f>IF(AND(T141&gt;0,T141&lt;1),2*T141,MATCH(W141,{-40000,-0.4999999999,0.5,40000},1)-1)</f>
        <v>2</v>
      </c>
      <c r="AD141" s="49"/>
    </row>
    <row r="142" spans="1:30" ht="16.5" customHeight="1">
      <c r="A142" s="145">
        <v>3.625</v>
      </c>
      <c r="B142" s="147">
        <v>7</v>
      </c>
      <c r="C142" s="142">
        <v>4</v>
      </c>
      <c r="D142" s="159" t="s">
        <v>100</v>
      </c>
      <c r="E142" s="149" t="s">
        <v>54</v>
      </c>
      <c r="F142" s="155">
        <v>8</v>
      </c>
      <c r="G142" s="156"/>
      <c r="H142" s="156">
        <v>110</v>
      </c>
      <c r="I142" s="143">
        <v>8</v>
      </c>
      <c r="J142" s="144">
        <v>1</v>
      </c>
      <c r="K142" s="148">
        <v>-3.625</v>
      </c>
      <c r="L142" s="9"/>
      <c r="M142" s="145">
        <v>-3.5</v>
      </c>
      <c r="N142" s="147">
        <v>2</v>
      </c>
      <c r="O142" s="142">
        <v>4</v>
      </c>
      <c r="P142" s="159" t="s">
        <v>95</v>
      </c>
      <c r="Q142" s="149" t="s">
        <v>46</v>
      </c>
      <c r="R142" s="155">
        <v>9</v>
      </c>
      <c r="S142" s="156"/>
      <c r="T142" s="156">
        <v>100</v>
      </c>
      <c r="U142" s="143">
        <v>8</v>
      </c>
      <c r="V142" s="144">
        <v>6</v>
      </c>
      <c r="W142" s="141">
        <v>3.5</v>
      </c>
      <c r="X142" s="80" t="str">
        <f>C142&amp;"+"&amp;I142</f>
        <v>4+8</v>
      </c>
      <c r="Y142" s="81">
        <f>IF(AND(G142&gt;0,G142&lt;1),2*G142,MATCH(A142,{-40000,-0.4999999999,0.5,40000},1)-1)</f>
        <v>2</v>
      </c>
      <c r="Z142" s="76">
        <f>IF(AND(H142&gt;0,H142&lt;1),2*H142,MATCH(K142,{-40000,-0.4999999999,0.5,40000},1)-1)</f>
        <v>0</v>
      </c>
      <c r="AA142" s="80" t="str">
        <f>O142&amp;"+"&amp;U142</f>
        <v>4+8</v>
      </c>
      <c r="AB142" s="81">
        <f>IF(AND(S142&gt;0,S142&lt;1),2*S142,MATCH(M142,{-40000,-0.4999999999,0.5,40000},1)-1)</f>
        <v>0</v>
      </c>
      <c r="AC142" s="76">
        <f>IF(AND(T142&gt;0,T142&lt;1),2*T142,MATCH(W142,{-40000,-0.4999999999,0.5,40000},1)-1)</f>
        <v>2</v>
      </c>
      <c r="AD142" s="49"/>
    </row>
    <row r="143" spans="1:30" ht="16.5" customHeight="1">
      <c r="A143" s="145">
        <v>-5.6875</v>
      </c>
      <c r="B143" s="147">
        <v>2</v>
      </c>
      <c r="C143" s="142">
        <v>6</v>
      </c>
      <c r="D143" s="157" t="s">
        <v>108</v>
      </c>
      <c r="E143" s="149" t="s">
        <v>46</v>
      </c>
      <c r="F143" s="155">
        <v>7</v>
      </c>
      <c r="G143" s="156"/>
      <c r="H143" s="156">
        <v>500</v>
      </c>
      <c r="I143" s="143">
        <v>3</v>
      </c>
      <c r="J143" s="144">
        <v>6</v>
      </c>
      <c r="K143" s="148">
        <v>5.6875</v>
      </c>
      <c r="L143" s="9"/>
      <c r="M143" s="145">
        <v>2.8125</v>
      </c>
      <c r="N143" s="147">
        <v>6</v>
      </c>
      <c r="O143" s="142">
        <v>6</v>
      </c>
      <c r="P143" s="157" t="s">
        <v>104</v>
      </c>
      <c r="Q143" s="149" t="s">
        <v>46</v>
      </c>
      <c r="R143" s="155">
        <v>9</v>
      </c>
      <c r="S143" s="156">
        <v>140</v>
      </c>
      <c r="T143" s="156"/>
      <c r="U143" s="143">
        <v>3</v>
      </c>
      <c r="V143" s="144">
        <v>2</v>
      </c>
      <c r="W143" s="141">
        <v>-2.8125</v>
      </c>
      <c r="X143" s="82" t="str">
        <f>C143&amp;"+"&amp;I143</f>
        <v>6+3</v>
      </c>
      <c r="Y143" s="83">
        <f>IF(AND(G143&gt;0,G143&lt;1),2*G143,MATCH(A143,{-40000,-0.4999999999,0.5,40000},1)-1)</f>
        <v>0</v>
      </c>
      <c r="Z143" s="77">
        <f>IF(AND(H143&gt;0,H143&lt;1),2*H143,MATCH(K143,{-40000,-0.4999999999,0.5,40000},1)-1)</f>
        <v>2</v>
      </c>
      <c r="AA143" s="82" t="str">
        <f>O143&amp;"+"&amp;U143</f>
        <v>6+3</v>
      </c>
      <c r="AB143" s="83">
        <f>IF(AND(S143&gt;0,S143&lt;1),2*S143,MATCH(M143,{-40000,-0.4999999999,0.5,40000},1)-1)</f>
        <v>2</v>
      </c>
      <c r="AC143" s="77">
        <f>IF(AND(T143&gt;0,T143&lt;1),2*T143,MATCH(W143,{-40000,-0.4999999999,0.5,40000},1)-1)</f>
        <v>0</v>
      </c>
      <c r="AD143" s="49"/>
    </row>
    <row r="144" spans="1:24" s="49" customFormat="1" ht="9.75" customHeight="1">
      <c r="A144" s="10"/>
      <c r="B144" s="10"/>
      <c r="C144" s="25"/>
      <c r="D144" s="10"/>
      <c r="E144" s="10"/>
      <c r="F144" s="10"/>
      <c r="G144" s="10"/>
      <c r="H144" s="10"/>
      <c r="I144" s="25"/>
      <c r="J144" s="10"/>
      <c r="K144" s="10"/>
      <c r="L144" s="15"/>
      <c r="M144" s="10"/>
      <c r="N144" s="10"/>
      <c r="O144" s="25"/>
      <c r="P144" s="10"/>
      <c r="Q144" s="10"/>
      <c r="R144" s="10"/>
      <c r="S144" s="10"/>
      <c r="T144" s="10"/>
      <c r="U144" s="25"/>
      <c r="V144" s="10"/>
      <c r="W144" s="10"/>
      <c r="X144" s="153"/>
    </row>
    <row r="145" spans="1:24" s="49" customFormat="1" ht="15">
      <c r="A145" s="2"/>
      <c r="B145" s="3" t="s">
        <v>2</v>
      </c>
      <c r="C145" s="4"/>
      <c r="D145" s="3"/>
      <c r="E145" s="5" t="s">
        <v>34</v>
      </c>
      <c r="F145" s="1"/>
      <c r="G145" s="6" t="s">
        <v>4</v>
      </c>
      <c r="H145" s="6"/>
      <c r="I145" s="7" t="s">
        <v>5</v>
      </c>
      <c r="J145" s="7"/>
      <c r="K145" s="8"/>
      <c r="L145" s="9">
        <v>150</v>
      </c>
      <c r="M145" s="2"/>
      <c r="N145" s="3" t="s">
        <v>2</v>
      </c>
      <c r="O145" s="4"/>
      <c r="P145" s="3"/>
      <c r="Q145" s="5" t="s">
        <v>35</v>
      </c>
      <c r="R145" s="1"/>
      <c r="S145" s="6" t="s">
        <v>4</v>
      </c>
      <c r="T145" s="6"/>
      <c r="U145" s="7" t="s">
        <v>0</v>
      </c>
      <c r="V145" s="7"/>
      <c r="W145" s="8"/>
      <c r="X145" s="153"/>
    </row>
    <row r="146" spans="1:24" s="49" customFormat="1" ht="12.75">
      <c r="A146" s="11"/>
      <c r="B146" s="11"/>
      <c r="C146" s="12"/>
      <c r="D146" s="13"/>
      <c r="E146" s="13"/>
      <c r="F146" s="13"/>
      <c r="G146" s="14" t="s">
        <v>7</v>
      </c>
      <c r="H146" s="14"/>
      <c r="I146" s="7" t="s">
        <v>25</v>
      </c>
      <c r="J146" s="7"/>
      <c r="K146" s="8"/>
      <c r="L146" s="9">
        <v>150</v>
      </c>
      <c r="M146" s="11"/>
      <c r="N146" s="11"/>
      <c r="O146" s="12"/>
      <c r="P146" s="13"/>
      <c r="Q146" s="13"/>
      <c r="R146" s="13"/>
      <c r="S146" s="14" t="s">
        <v>7</v>
      </c>
      <c r="T146" s="14"/>
      <c r="U146" s="7" t="s">
        <v>8</v>
      </c>
      <c r="V146" s="7"/>
      <c r="W146" s="8"/>
      <c r="X146" s="153"/>
    </row>
    <row r="147" spans="1:24" s="49" customFormat="1" ht="4.5" customHeight="1">
      <c r="A147" s="99"/>
      <c r="B147" s="100"/>
      <c r="C147" s="101"/>
      <c r="D147" s="102"/>
      <c r="E147" s="103"/>
      <c r="F147" s="104"/>
      <c r="G147" s="105"/>
      <c r="H147" s="105"/>
      <c r="I147" s="101"/>
      <c r="J147" s="100"/>
      <c r="K147" s="106"/>
      <c r="L147" s="107"/>
      <c r="M147" s="99"/>
      <c r="N147" s="100"/>
      <c r="O147" s="101"/>
      <c r="P147" s="102"/>
      <c r="Q147" s="103"/>
      <c r="R147" s="104"/>
      <c r="S147" s="105"/>
      <c r="T147" s="105"/>
      <c r="U147" s="101"/>
      <c r="V147" s="100"/>
      <c r="W147" s="106"/>
      <c r="X147" s="153"/>
    </row>
    <row r="148" spans="1:24" s="49" customFormat="1" ht="12.75" customHeight="1">
      <c r="A148" s="108"/>
      <c r="B148" s="109"/>
      <c r="C148" s="110"/>
      <c r="D148" s="111"/>
      <c r="E148" s="112" t="s">
        <v>48</v>
      </c>
      <c r="F148" s="113" t="s">
        <v>289</v>
      </c>
      <c r="G148" s="53"/>
      <c r="H148" s="114"/>
      <c r="I148" s="62"/>
      <c r="J148" s="63"/>
      <c r="K148" s="64"/>
      <c r="L148" s="115"/>
      <c r="M148" s="108"/>
      <c r="N148" s="109"/>
      <c r="O148" s="110"/>
      <c r="P148" s="111"/>
      <c r="Q148" s="112" t="s">
        <v>48</v>
      </c>
      <c r="R148" s="113" t="s">
        <v>300</v>
      </c>
      <c r="S148" s="53"/>
      <c r="T148" s="114"/>
      <c r="U148" s="62"/>
      <c r="V148" s="63"/>
      <c r="W148" s="64"/>
      <c r="X148" s="153"/>
    </row>
    <row r="149" spans="1:24" s="49" customFormat="1" ht="12.75" customHeight="1">
      <c r="A149" s="108"/>
      <c r="B149" s="109"/>
      <c r="C149" s="110"/>
      <c r="D149" s="111"/>
      <c r="E149" s="116" t="s">
        <v>49</v>
      </c>
      <c r="F149" s="113" t="s">
        <v>290</v>
      </c>
      <c r="G149" s="117"/>
      <c r="H149" s="114"/>
      <c r="I149" s="65"/>
      <c r="J149" s="66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13.1</v>
      </c>
      <c r="K149" s="67"/>
      <c r="L149" s="115"/>
      <c r="M149" s="108"/>
      <c r="N149" s="109"/>
      <c r="O149" s="110"/>
      <c r="P149" s="111"/>
      <c r="Q149" s="116" t="s">
        <v>49</v>
      </c>
      <c r="R149" s="113" t="s">
        <v>301</v>
      </c>
      <c r="S149" s="117"/>
      <c r="T149" s="114"/>
      <c r="U149" s="65"/>
      <c r="V149" s="66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15.1</v>
      </c>
      <c r="W149" s="67"/>
      <c r="X149" s="153"/>
    </row>
    <row r="150" spans="1:24" s="49" customFormat="1" ht="12.75" customHeight="1">
      <c r="A150" s="108"/>
      <c r="B150" s="109"/>
      <c r="C150" s="110"/>
      <c r="D150" s="111"/>
      <c r="E150" s="116" t="s">
        <v>50</v>
      </c>
      <c r="F150" s="113" t="s">
        <v>291</v>
      </c>
      <c r="G150" s="53"/>
      <c r="H150" s="114"/>
      <c r="I150" s="68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J150" s="66" t="str">
        <f>IF(J149="","","+")</f>
        <v>+</v>
      </c>
      <c r="K150" s="69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L150" s="115"/>
      <c r="M150" s="108"/>
      <c r="N150" s="109"/>
      <c r="O150" s="110"/>
      <c r="P150" s="111"/>
      <c r="Q150" s="116" t="s">
        <v>50</v>
      </c>
      <c r="R150" s="113" t="s">
        <v>8</v>
      </c>
      <c r="S150" s="53"/>
      <c r="T150" s="114"/>
      <c r="U150" s="68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13.1</v>
      </c>
      <c r="V150" s="66" t="str">
        <f>IF(V149="","","+")</f>
        <v>+</v>
      </c>
      <c r="W150" s="69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1.1</v>
      </c>
      <c r="X150" s="153"/>
    </row>
    <row r="151" spans="1:24" s="49" customFormat="1" ht="12.75" customHeight="1">
      <c r="A151" s="108"/>
      <c r="B151" s="109"/>
      <c r="C151" s="110"/>
      <c r="D151" s="111"/>
      <c r="E151" s="112" t="s">
        <v>51</v>
      </c>
      <c r="F151" s="113" t="s">
        <v>292</v>
      </c>
      <c r="G151" s="53"/>
      <c r="H151" s="114"/>
      <c r="I151" s="65"/>
      <c r="J151" s="66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11.1</v>
      </c>
      <c r="K151" s="67"/>
      <c r="L151" s="115"/>
      <c r="M151" s="108"/>
      <c r="N151" s="109"/>
      <c r="O151" s="110"/>
      <c r="P151" s="111"/>
      <c r="Q151" s="112" t="s">
        <v>51</v>
      </c>
      <c r="R151" s="113" t="s">
        <v>302</v>
      </c>
      <c r="S151" s="53"/>
      <c r="T151" s="114"/>
      <c r="U151" s="65"/>
      <c r="V151" s="66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11.1</v>
      </c>
      <c r="W151" s="67"/>
      <c r="X151" s="153"/>
    </row>
    <row r="152" spans="1:24" s="49" customFormat="1" ht="12.75" customHeight="1">
      <c r="A152" s="118" t="s">
        <v>48</v>
      </c>
      <c r="B152" s="119" t="s">
        <v>297</v>
      </c>
      <c r="C152" s="110"/>
      <c r="D152" s="111"/>
      <c r="E152" s="120"/>
      <c r="F152" s="53"/>
      <c r="G152" s="112" t="s">
        <v>48</v>
      </c>
      <c r="H152" s="121" t="s">
        <v>293</v>
      </c>
      <c r="I152" s="53"/>
      <c r="J152" s="117"/>
      <c r="K152" s="54"/>
      <c r="L152" s="115"/>
      <c r="M152" s="118" t="s">
        <v>48</v>
      </c>
      <c r="N152" s="119" t="s">
        <v>8</v>
      </c>
      <c r="O152" s="110"/>
      <c r="P152" s="111"/>
      <c r="Q152" s="120"/>
      <c r="R152" s="53"/>
      <c r="S152" s="112" t="s">
        <v>48</v>
      </c>
      <c r="T152" s="177" t="s">
        <v>303</v>
      </c>
      <c r="U152" s="53"/>
      <c r="V152" s="117"/>
      <c r="W152" s="54"/>
      <c r="X152" s="153"/>
    </row>
    <row r="153" spans="1:24" s="49" customFormat="1" ht="12.75" customHeight="1">
      <c r="A153" s="122" t="s">
        <v>49</v>
      </c>
      <c r="B153" s="119" t="s">
        <v>205</v>
      </c>
      <c r="C153" s="123"/>
      <c r="D153" s="111"/>
      <c r="E153" s="120"/>
      <c r="F153" s="124"/>
      <c r="G153" s="116" t="s">
        <v>49</v>
      </c>
      <c r="H153" s="121" t="s">
        <v>225</v>
      </c>
      <c r="I153" s="53"/>
      <c r="J153" s="117"/>
      <c r="K153" s="54"/>
      <c r="L153" s="115"/>
      <c r="M153" s="122" t="s">
        <v>49</v>
      </c>
      <c r="N153" s="119" t="s">
        <v>308</v>
      </c>
      <c r="O153" s="123"/>
      <c r="P153" s="111"/>
      <c r="Q153" s="120"/>
      <c r="R153" s="124"/>
      <c r="S153" s="116" t="s">
        <v>49</v>
      </c>
      <c r="T153" s="121" t="s">
        <v>304</v>
      </c>
      <c r="U153" s="53"/>
      <c r="V153" s="117"/>
      <c r="W153" s="54"/>
      <c r="X153" s="153"/>
    </row>
    <row r="154" spans="1:24" s="49" customFormat="1" ht="12.75" customHeight="1">
      <c r="A154" s="122" t="s">
        <v>50</v>
      </c>
      <c r="B154" s="119" t="s">
        <v>298</v>
      </c>
      <c r="C154" s="110"/>
      <c r="D154" s="111"/>
      <c r="E154" s="120"/>
      <c r="F154" s="124"/>
      <c r="G154" s="116" t="s">
        <v>50</v>
      </c>
      <c r="H154" s="121" t="s">
        <v>249</v>
      </c>
      <c r="I154" s="53"/>
      <c r="J154" s="53"/>
      <c r="K154" s="54"/>
      <c r="L154" s="115"/>
      <c r="M154" s="122" t="s">
        <v>50</v>
      </c>
      <c r="N154" s="119" t="s">
        <v>309</v>
      </c>
      <c r="O154" s="110"/>
      <c r="P154" s="111"/>
      <c r="Q154" s="120"/>
      <c r="R154" s="124"/>
      <c r="S154" s="116" t="s">
        <v>50</v>
      </c>
      <c r="T154" s="121" t="s">
        <v>141</v>
      </c>
      <c r="U154" s="53"/>
      <c r="V154" s="53"/>
      <c r="W154" s="54"/>
      <c r="X154" s="153"/>
    </row>
    <row r="155" spans="1:24" s="49" customFormat="1" ht="12.75" customHeight="1">
      <c r="A155" s="118" t="s">
        <v>51</v>
      </c>
      <c r="B155" s="174" t="s">
        <v>299</v>
      </c>
      <c r="C155" s="123"/>
      <c r="D155" s="111"/>
      <c r="E155" s="120"/>
      <c r="F155" s="53"/>
      <c r="G155" s="112" t="s">
        <v>51</v>
      </c>
      <c r="H155" s="121" t="s">
        <v>294</v>
      </c>
      <c r="I155" s="53"/>
      <c r="J155" s="55" t="s">
        <v>55</v>
      </c>
      <c r="K155" s="54"/>
      <c r="L155" s="115"/>
      <c r="M155" s="118" t="s">
        <v>51</v>
      </c>
      <c r="N155" s="119" t="s">
        <v>310</v>
      </c>
      <c r="O155" s="123"/>
      <c r="P155" s="111"/>
      <c r="Q155" s="120"/>
      <c r="R155" s="53"/>
      <c r="S155" s="112" t="s">
        <v>51</v>
      </c>
      <c r="T155" s="121" t="s">
        <v>305</v>
      </c>
      <c r="U155" s="53"/>
      <c r="V155" s="55" t="s">
        <v>55</v>
      </c>
      <c r="W155" s="54"/>
      <c r="X155" s="153"/>
    </row>
    <row r="156" spans="1:24" s="49" customFormat="1" ht="12.75" customHeight="1">
      <c r="A156" s="125"/>
      <c r="B156" s="123"/>
      <c r="C156" s="123"/>
      <c r="D156" s="111"/>
      <c r="E156" s="112" t="s">
        <v>48</v>
      </c>
      <c r="F156" s="113" t="s">
        <v>197</v>
      </c>
      <c r="G156" s="53"/>
      <c r="H156" s="126"/>
      <c r="I156" s="56" t="s">
        <v>52</v>
      </c>
      <c r="J156" s="175" t="s">
        <v>400</v>
      </c>
      <c r="K156" s="54"/>
      <c r="L156" s="115"/>
      <c r="M156" s="125"/>
      <c r="N156" s="123"/>
      <c r="O156" s="123"/>
      <c r="P156" s="111"/>
      <c r="Q156" s="112" t="s">
        <v>48</v>
      </c>
      <c r="R156" s="113" t="s">
        <v>129</v>
      </c>
      <c r="S156" s="53"/>
      <c r="T156" s="126"/>
      <c r="U156" s="56" t="s">
        <v>52</v>
      </c>
      <c r="V156" s="175" t="s">
        <v>403</v>
      </c>
      <c r="W156" s="54"/>
      <c r="X156" s="153"/>
    </row>
    <row r="157" spans="1:24" s="49" customFormat="1" ht="12.75" customHeight="1">
      <c r="A157" s="108"/>
      <c r="B157" s="57" t="s">
        <v>56</v>
      </c>
      <c r="C157" s="110"/>
      <c r="D157" s="111"/>
      <c r="E157" s="116" t="s">
        <v>49</v>
      </c>
      <c r="F157" s="113" t="s">
        <v>222</v>
      </c>
      <c r="G157" s="53"/>
      <c r="H157" s="114"/>
      <c r="I157" s="56" t="s">
        <v>46</v>
      </c>
      <c r="J157" s="176" t="s">
        <v>400</v>
      </c>
      <c r="K157" s="54"/>
      <c r="L157" s="115"/>
      <c r="M157" s="108"/>
      <c r="N157" s="57" t="s">
        <v>56</v>
      </c>
      <c r="O157" s="110"/>
      <c r="P157" s="111"/>
      <c r="Q157" s="116" t="s">
        <v>49</v>
      </c>
      <c r="R157" s="173" t="s">
        <v>306</v>
      </c>
      <c r="S157" s="53"/>
      <c r="T157" s="114"/>
      <c r="U157" s="56" t="s">
        <v>46</v>
      </c>
      <c r="V157" s="176" t="s">
        <v>403</v>
      </c>
      <c r="W157" s="54"/>
      <c r="X157" s="153"/>
    </row>
    <row r="158" spans="1:24" s="49" customFormat="1" ht="12.75" customHeight="1">
      <c r="A158" s="108"/>
      <c r="B158" s="57" t="s">
        <v>402</v>
      </c>
      <c r="C158" s="110"/>
      <c r="D158" s="111"/>
      <c r="E158" s="116" t="s">
        <v>50</v>
      </c>
      <c r="F158" s="113" t="s">
        <v>295</v>
      </c>
      <c r="G158" s="117"/>
      <c r="H158" s="114"/>
      <c r="I158" s="56" t="s">
        <v>54</v>
      </c>
      <c r="J158" s="176" t="s">
        <v>401</v>
      </c>
      <c r="K158" s="54"/>
      <c r="L158" s="115"/>
      <c r="M158" s="108"/>
      <c r="N158" s="57" t="s">
        <v>406</v>
      </c>
      <c r="O158" s="110"/>
      <c r="P158" s="111"/>
      <c r="Q158" s="116" t="s">
        <v>50</v>
      </c>
      <c r="R158" s="113" t="s">
        <v>307</v>
      </c>
      <c r="S158" s="117"/>
      <c r="T158" s="114"/>
      <c r="U158" s="56" t="s">
        <v>54</v>
      </c>
      <c r="V158" s="176" t="s">
        <v>404</v>
      </c>
      <c r="W158" s="54"/>
      <c r="X158" s="153"/>
    </row>
    <row r="159" spans="1:24" s="49" customFormat="1" ht="12.75" customHeight="1">
      <c r="A159" s="127"/>
      <c r="B159" s="58"/>
      <c r="C159" s="58"/>
      <c r="D159" s="111"/>
      <c r="E159" s="112" t="s">
        <v>51</v>
      </c>
      <c r="F159" s="119" t="s">
        <v>296</v>
      </c>
      <c r="G159" s="58"/>
      <c r="H159" s="58"/>
      <c r="I159" s="59" t="s">
        <v>53</v>
      </c>
      <c r="J159" s="176" t="s">
        <v>401</v>
      </c>
      <c r="K159" s="60"/>
      <c r="L159" s="128"/>
      <c r="M159" s="127"/>
      <c r="N159" s="58"/>
      <c r="O159" s="58"/>
      <c r="P159" s="111"/>
      <c r="Q159" s="112" t="s">
        <v>51</v>
      </c>
      <c r="R159" s="119" t="s">
        <v>254</v>
      </c>
      <c r="S159" s="58"/>
      <c r="T159" s="58"/>
      <c r="U159" s="59" t="s">
        <v>53</v>
      </c>
      <c r="V159" s="176" t="s">
        <v>405</v>
      </c>
      <c r="W159" s="60"/>
      <c r="X159" s="153"/>
    </row>
    <row r="160" spans="1:30" ht="4.5" customHeight="1">
      <c r="A160" s="129"/>
      <c r="B160" s="130"/>
      <c r="C160" s="131"/>
      <c r="D160" s="132"/>
      <c r="E160" s="133"/>
      <c r="F160" s="134"/>
      <c r="G160" s="135"/>
      <c r="H160" s="135"/>
      <c r="I160" s="131"/>
      <c r="J160" s="130"/>
      <c r="K160" s="136"/>
      <c r="L160" s="137"/>
      <c r="M160" s="129"/>
      <c r="N160" s="130"/>
      <c r="O160" s="131"/>
      <c r="P160" s="132"/>
      <c r="Q160" s="133"/>
      <c r="R160" s="134"/>
      <c r="S160" s="135"/>
      <c r="T160" s="135"/>
      <c r="U160" s="131"/>
      <c r="V160" s="130"/>
      <c r="W160" s="136"/>
      <c r="X160" s="153"/>
      <c r="Y160" s="49"/>
      <c r="Z160" s="49"/>
      <c r="AA160" s="49"/>
      <c r="AB160" s="49"/>
      <c r="AC160" s="49"/>
      <c r="AD160" s="49"/>
    </row>
    <row r="161" spans="1:30" ht="12.75" customHeight="1">
      <c r="A161" s="16"/>
      <c r="B161" s="16" t="s">
        <v>10</v>
      </c>
      <c r="C161" s="17"/>
      <c r="D161" s="18" t="s">
        <v>11</v>
      </c>
      <c r="E161" s="18" t="s">
        <v>12</v>
      </c>
      <c r="F161" s="18" t="s">
        <v>13</v>
      </c>
      <c r="G161" s="19" t="s">
        <v>14</v>
      </c>
      <c r="H161" s="20"/>
      <c r="I161" s="17" t="s">
        <v>15</v>
      </c>
      <c r="J161" s="18" t="s">
        <v>10</v>
      </c>
      <c r="K161" s="16" t="s">
        <v>16</v>
      </c>
      <c r="L161" s="9">
        <v>150</v>
      </c>
      <c r="M161" s="16"/>
      <c r="N161" s="16" t="s">
        <v>10</v>
      </c>
      <c r="O161" s="17"/>
      <c r="P161" s="18" t="s">
        <v>11</v>
      </c>
      <c r="Q161" s="18" t="s">
        <v>12</v>
      </c>
      <c r="R161" s="18" t="s">
        <v>13</v>
      </c>
      <c r="S161" s="19" t="s">
        <v>14</v>
      </c>
      <c r="T161" s="20"/>
      <c r="U161" s="17" t="s">
        <v>15</v>
      </c>
      <c r="V161" s="18" t="s">
        <v>10</v>
      </c>
      <c r="W161" s="138" t="s">
        <v>16</v>
      </c>
      <c r="X161" s="166" t="s">
        <v>60</v>
      </c>
      <c r="Y161" s="167"/>
      <c r="Z161" s="168"/>
      <c r="AA161" s="169" t="s">
        <v>61</v>
      </c>
      <c r="AB161" s="170"/>
      <c r="AC161" s="171"/>
      <c r="AD161" s="49"/>
    </row>
    <row r="162" spans="1:30" ht="12.75">
      <c r="A162" s="21" t="s">
        <v>16</v>
      </c>
      <c r="B162" s="21" t="s">
        <v>17</v>
      </c>
      <c r="C162" s="22" t="s">
        <v>18</v>
      </c>
      <c r="D162" s="139" t="s">
        <v>19</v>
      </c>
      <c r="E162" s="139" t="s">
        <v>20</v>
      </c>
      <c r="F162" s="139"/>
      <c r="G162" s="23" t="s">
        <v>18</v>
      </c>
      <c r="H162" s="23" t="s">
        <v>15</v>
      </c>
      <c r="I162" s="22"/>
      <c r="J162" s="21" t="s">
        <v>17</v>
      </c>
      <c r="K162" s="21"/>
      <c r="L162" s="9">
        <v>150</v>
      </c>
      <c r="M162" s="21" t="s">
        <v>16</v>
      </c>
      <c r="N162" s="21" t="s">
        <v>17</v>
      </c>
      <c r="O162" s="22" t="s">
        <v>18</v>
      </c>
      <c r="P162" s="139" t="s">
        <v>19</v>
      </c>
      <c r="Q162" s="139" t="s">
        <v>20</v>
      </c>
      <c r="R162" s="139"/>
      <c r="S162" s="23" t="s">
        <v>18</v>
      </c>
      <c r="T162" s="23" t="s">
        <v>15</v>
      </c>
      <c r="U162" s="22"/>
      <c r="V162" s="21" t="s">
        <v>17</v>
      </c>
      <c r="W162" s="140"/>
      <c r="X162" s="84" t="s">
        <v>59</v>
      </c>
      <c r="Y162" s="172" t="s">
        <v>64</v>
      </c>
      <c r="Z162" s="168"/>
      <c r="AA162" s="84" t="s">
        <v>59</v>
      </c>
      <c r="AB162" s="170" t="s">
        <v>64</v>
      </c>
      <c r="AC162" s="171"/>
      <c r="AD162" s="49"/>
    </row>
    <row r="163" spans="1:30" ht="16.5" customHeight="1">
      <c r="A163" s="145">
        <v>7.5</v>
      </c>
      <c r="B163" s="147">
        <v>7</v>
      </c>
      <c r="C163" s="142">
        <v>9</v>
      </c>
      <c r="D163" s="161" t="s">
        <v>96</v>
      </c>
      <c r="E163" s="149" t="s">
        <v>46</v>
      </c>
      <c r="F163" s="155">
        <v>9</v>
      </c>
      <c r="G163" s="156">
        <v>600</v>
      </c>
      <c r="H163" s="156"/>
      <c r="I163" s="143">
        <v>6</v>
      </c>
      <c r="J163" s="144">
        <v>1</v>
      </c>
      <c r="K163" s="148">
        <v>-7.5</v>
      </c>
      <c r="L163" s="9"/>
      <c r="M163" s="145">
        <v>1.125</v>
      </c>
      <c r="N163" s="147">
        <v>7</v>
      </c>
      <c r="O163" s="142">
        <v>9</v>
      </c>
      <c r="P163" s="157" t="s">
        <v>95</v>
      </c>
      <c r="Q163" s="149" t="s">
        <v>52</v>
      </c>
      <c r="R163" s="155">
        <v>11</v>
      </c>
      <c r="S163" s="156">
        <v>450</v>
      </c>
      <c r="T163" s="156"/>
      <c r="U163" s="143">
        <v>6</v>
      </c>
      <c r="V163" s="144">
        <v>1</v>
      </c>
      <c r="W163" s="141">
        <v>-1.125</v>
      </c>
      <c r="X163" s="78" t="str">
        <f>C163&amp;"+"&amp;I163</f>
        <v>9+6</v>
      </c>
      <c r="Y163" s="79">
        <f>IF(AND(G163&gt;0,G163&lt;1),2*G163,MATCH(A163,{-40000,-0.4999999999,0.5,40000},1)-1)</f>
        <v>2</v>
      </c>
      <c r="Z163" s="75">
        <f>IF(AND(H163&gt;0,H163&lt;1),2*H163,MATCH(K163,{-40000,-0.4999999999,0.5,40000},1)-1)</f>
        <v>0</v>
      </c>
      <c r="AA163" s="78" t="str">
        <f>O163&amp;"+"&amp;U163</f>
        <v>9+6</v>
      </c>
      <c r="AB163" s="79">
        <f>IF(AND(S163&gt;0,S163&lt;1),2*S163,MATCH(M163,{-40000,-0.4999999999,0.5,40000},1)-1)</f>
        <v>2</v>
      </c>
      <c r="AC163" s="75">
        <f>IF(AND(T163&gt;0,T163&lt;1),2*T163,MATCH(W163,{-40000,-0.4999999999,0.5,40000},1)-1)</f>
        <v>0</v>
      </c>
      <c r="AD163" s="49"/>
    </row>
    <row r="164" spans="1:30" ht="16.5" customHeight="1">
      <c r="A164" s="145">
        <v>-5.625</v>
      </c>
      <c r="B164" s="147">
        <v>1</v>
      </c>
      <c r="C164" s="142">
        <v>7</v>
      </c>
      <c r="D164" s="157" t="s">
        <v>110</v>
      </c>
      <c r="E164" s="149" t="s">
        <v>52</v>
      </c>
      <c r="F164" s="155">
        <v>9</v>
      </c>
      <c r="G164" s="156"/>
      <c r="H164" s="156">
        <v>100</v>
      </c>
      <c r="I164" s="143">
        <v>1</v>
      </c>
      <c r="J164" s="144">
        <v>7</v>
      </c>
      <c r="K164" s="148">
        <v>5.625</v>
      </c>
      <c r="L164" s="9"/>
      <c r="M164" s="145">
        <v>1.125</v>
      </c>
      <c r="N164" s="147">
        <v>7</v>
      </c>
      <c r="O164" s="142">
        <v>7</v>
      </c>
      <c r="P164" s="157" t="s">
        <v>114</v>
      </c>
      <c r="Q164" s="149" t="s">
        <v>52</v>
      </c>
      <c r="R164" s="155">
        <v>11</v>
      </c>
      <c r="S164" s="156">
        <v>450</v>
      </c>
      <c r="T164" s="156"/>
      <c r="U164" s="143">
        <v>1</v>
      </c>
      <c r="V164" s="144">
        <v>1</v>
      </c>
      <c r="W164" s="141">
        <v>-1.125</v>
      </c>
      <c r="X164" s="80" t="str">
        <f>C164&amp;"+"&amp;I164</f>
        <v>7+1</v>
      </c>
      <c r="Y164" s="81">
        <f>IF(AND(G164&gt;0,G164&lt;1),2*G164,MATCH(A164,{-40000,-0.4999999999,0.5,40000},1)-1)</f>
        <v>0</v>
      </c>
      <c r="Z164" s="76">
        <f>IF(AND(H164&gt;0,H164&lt;1),2*H164,MATCH(K164,{-40000,-0.4999999999,0.5,40000},1)-1)</f>
        <v>2</v>
      </c>
      <c r="AA164" s="80" t="str">
        <f>O164&amp;"+"&amp;U164</f>
        <v>7+1</v>
      </c>
      <c r="AB164" s="81">
        <f>IF(AND(S164&gt;0,S164&lt;1),2*S164,MATCH(M164,{-40000,-0.4999999999,0.5,40000},1)-1)</f>
        <v>2</v>
      </c>
      <c r="AC164" s="76">
        <f>IF(AND(T164&gt;0,T164&lt;1),2*T164,MATCH(W164,{-40000,-0.4999999999,0.5,40000},1)-1)</f>
        <v>0</v>
      </c>
      <c r="AD164" s="49"/>
    </row>
    <row r="165" spans="1:30" ht="16.5" customHeight="1">
      <c r="A165" s="145">
        <v>-1.5625</v>
      </c>
      <c r="B165" s="147">
        <v>4</v>
      </c>
      <c r="C165" s="142">
        <v>5</v>
      </c>
      <c r="D165" s="157" t="s">
        <v>112</v>
      </c>
      <c r="E165" s="149" t="s">
        <v>52</v>
      </c>
      <c r="F165" s="150">
        <v>9</v>
      </c>
      <c r="G165" s="156">
        <v>110</v>
      </c>
      <c r="H165" s="156"/>
      <c r="I165" s="143">
        <v>3</v>
      </c>
      <c r="J165" s="144">
        <v>4</v>
      </c>
      <c r="K165" s="148">
        <v>1.5625</v>
      </c>
      <c r="L165" s="9"/>
      <c r="M165" s="145">
        <v>0.1875</v>
      </c>
      <c r="N165" s="147">
        <v>3</v>
      </c>
      <c r="O165" s="142">
        <v>5</v>
      </c>
      <c r="P165" s="157" t="s">
        <v>95</v>
      </c>
      <c r="Q165" s="149" t="s">
        <v>52</v>
      </c>
      <c r="R165" s="150">
        <v>10</v>
      </c>
      <c r="S165" s="156">
        <v>420</v>
      </c>
      <c r="T165" s="156"/>
      <c r="U165" s="143">
        <v>3</v>
      </c>
      <c r="V165" s="144">
        <v>5</v>
      </c>
      <c r="W165" s="141">
        <v>-0.1875</v>
      </c>
      <c r="X165" s="80" t="str">
        <f>C165&amp;"+"&amp;I165</f>
        <v>5+3</v>
      </c>
      <c r="Y165" s="81">
        <f>IF(AND(G165&gt;0,G165&lt;1),2*G165,MATCH(A165,{-40000,-0.4999999999,0.5,40000},1)-1)</f>
        <v>0</v>
      </c>
      <c r="Z165" s="76">
        <f>IF(AND(H165&gt;0,H165&lt;1),2*H165,MATCH(K165,{-40000,-0.4999999999,0.5,40000},1)-1)</f>
        <v>2</v>
      </c>
      <c r="AA165" s="80" t="str">
        <f>O165&amp;"+"&amp;U165</f>
        <v>5+3</v>
      </c>
      <c r="AB165" s="81">
        <f>IF(AND(S165&gt;0,S165&lt;1),2*S165,MATCH(M165,{-40000,-0.4999999999,0.5,40000},1)-1)</f>
        <v>1</v>
      </c>
      <c r="AC165" s="76">
        <f>IF(AND(T165&gt;0,T165&lt;1),2*T165,MATCH(W165,{-40000,-0.4999999999,0.5,40000},1)-1)</f>
        <v>1</v>
      </c>
      <c r="AD165" s="49"/>
    </row>
    <row r="166" spans="1:30" ht="16.5" customHeight="1">
      <c r="A166" s="145">
        <v>7.5</v>
      </c>
      <c r="B166" s="147">
        <v>7</v>
      </c>
      <c r="C166" s="142">
        <v>4</v>
      </c>
      <c r="D166" s="154" t="s">
        <v>96</v>
      </c>
      <c r="E166" s="149" t="s">
        <v>46</v>
      </c>
      <c r="F166" s="155">
        <v>9</v>
      </c>
      <c r="G166" s="156">
        <v>600</v>
      </c>
      <c r="H166" s="156"/>
      <c r="I166" s="143">
        <v>10</v>
      </c>
      <c r="J166" s="144">
        <v>1</v>
      </c>
      <c r="K166" s="148">
        <v>-7.5</v>
      </c>
      <c r="L166" s="9"/>
      <c r="M166" s="145">
        <v>-7.5</v>
      </c>
      <c r="N166" s="147">
        <v>0</v>
      </c>
      <c r="O166" s="142">
        <v>4</v>
      </c>
      <c r="P166" s="157" t="s">
        <v>115</v>
      </c>
      <c r="Q166" s="149" t="s">
        <v>53</v>
      </c>
      <c r="R166" s="155">
        <v>10</v>
      </c>
      <c r="S166" s="156">
        <v>100</v>
      </c>
      <c r="T166" s="156"/>
      <c r="U166" s="143">
        <v>10</v>
      </c>
      <c r="V166" s="144">
        <v>8</v>
      </c>
      <c r="W166" s="141">
        <v>7.5</v>
      </c>
      <c r="X166" s="80" t="str">
        <f>C166&amp;"+"&amp;I166</f>
        <v>4+10</v>
      </c>
      <c r="Y166" s="81">
        <f>IF(AND(G166&gt;0,G166&lt;1),2*G166,MATCH(A166,{-40000,-0.4999999999,0.5,40000},1)-1)</f>
        <v>2</v>
      </c>
      <c r="Z166" s="76">
        <f>IF(AND(H166&gt;0,H166&lt;1),2*H166,MATCH(K166,{-40000,-0.4999999999,0.5,40000},1)-1)</f>
        <v>0</v>
      </c>
      <c r="AA166" s="80" t="str">
        <f>O166&amp;"+"&amp;U166</f>
        <v>4+10</v>
      </c>
      <c r="AB166" s="81">
        <f>IF(AND(S166&gt;0,S166&lt;1),2*S166,MATCH(M166,{-40000,-0.4999999999,0.5,40000},1)-1)</f>
        <v>0</v>
      </c>
      <c r="AC166" s="76">
        <f>IF(AND(T166&gt;0,T166&lt;1),2*T166,MATCH(W166,{-40000,-0.4999999999,0.5,40000},1)-1)</f>
        <v>2</v>
      </c>
      <c r="AD166" s="49"/>
    </row>
    <row r="167" spans="1:30" ht="16.5" customHeight="1">
      <c r="A167" s="145">
        <v>-5.625</v>
      </c>
      <c r="B167" s="147">
        <v>1</v>
      </c>
      <c r="C167" s="142">
        <v>8</v>
      </c>
      <c r="D167" s="157" t="s">
        <v>113</v>
      </c>
      <c r="E167" s="149" t="s">
        <v>46</v>
      </c>
      <c r="F167" s="155">
        <v>7</v>
      </c>
      <c r="G167" s="156"/>
      <c r="H167" s="156">
        <v>100</v>
      </c>
      <c r="I167" s="143">
        <v>2</v>
      </c>
      <c r="J167" s="144">
        <v>7</v>
      </c>
      <c r="K167" s="148">
        <v>5.625</v>
      </c>
      <c r="L167" s="9"/>
      <c r="M167" s="145">
        <v>0.1875</v>
      </c>
      <c r="N167" s="147">
        <v>3</v>
      </c>
      <c r="O167" s="142">
        <v>8</v>
      </c>
      <c r="P167" s="157" t="s">
        <v>95</v>
      </c>
      <c r="Q167" s="149" t="s">
        <v>52</v>
      </c>
      <c r="R167" s="155">
        <v>10</v>
      </c>
      <c r="S167" s="156">
        <v>420</v>
      </c>
      <c r="T167" s="156"/>
      <c r="U167" s="143">
        <v>2</v>
      </c>
      <c r="V167" s="144">
        <v>5</v>
      </c>
      <c r="W167" s="141">
        <v>-0.1875</v>
      </c>
      <c r="X167" s="82" t="str">
        <f>C167&amp;"+"&amp;I167</f>
        <v>8+2</v>
      </c>
      <c r="Y167" s="83">
        <f>IF(AND(G167&gt;0,G167&lt;1),2*G167,MATCH(A167,{-40000,-0.4999999999,0.5,40000},1)-1)</f>
        <v>0</v>
      </c>
      <c r="Z167" s="77">
        <f>IF(AND(H167&gt;0,H167&lt;1),2*H167,MATCH(K167,{-40000,-0.4999999999,0.5,40000},1)-1)</f>
        <v>2</v>
      </c>
      <c r="AA167" s="82" t="str">
        <f>O167&amp;"+"&amp;U167</f>
        <v>8+2</v>
      </c>
      <c r="AB167" s="83">
        <f>IF(AND(S167&gt;0,S167&lt;1),2*S167,MATCH(M167,{-40000,-0.4999999999,0.5,40000},1)-1)</f>
        <v>1</v>
      </c>
      <c r="AC167" s="77">
        <f>IF(AND(T167&gt;0,T167&lt;1),2*T167,MATCH(W167,{-40000,-0.4999999999,0.5,40000},1)-1)</f>
        <v>1</v>
      </c>
      <c r="AD167" s="49"/>
    </row>
    <row r="168" spans="1:24" s="49" customFormat="1" ht="30" customHeight="1">
      <c r="A168" s="10"/>
      <c r="B168" s="10"/>
      <c r="C168" s="25"/>
      <c r="D168" s="10"/>
      <c r="E168" s="10"/>
      <c r="F168" s="10"/>
      <c r="G168" s="10"/>
      <c r="H168" s="10"/>
      <c r="I168" s="25"/>
      <c r="J168" s="10"/>
      <c r="K168" s="10"/>
      <c r="L168" s="15"/>
      <c r="M168" s="10"/>
      <c r="N168" s="10"/>
      <c r="O168" s="25"/>
      <c r="P168" s="10"/>
      <c r="Q168" s="10"/>
      <c r="R168" s="91"/>
      <c r="S168" s="10"/>
      <c r="T168" s="10"/>
      <c r="U168" s="25"/>
      <c r="V168" s="10"/>
      <c r="W168" s="10"/>
      <c r="X168" s="153"/>
    </row>
    <row r="169" spans="1:24" s="49" customFormat="1" ht="15">
      <c r="A169" s="2"/>
      <c r="B169" s="3" t="s">
        <v>2</v>
      </c>
      <c r="C169" s="4"/>
      <c r="D169" s="3"/>
      <c r="E169" s="5" t="s">
        <v>36</v>
      </c>
      <c r="F169" s="1"/>
      <c r="G169" s="6" t="s">
        <v>4</v>
      </c>
      <c r="H169" s="6"/>
      <c r="I169" s="7" t="s">
        <v>22</v>
      </c>
      <c r="J169" s="7"/>
      <c r="K169" s="8"/>
      <c r="L169" s="9">
        <v>150</v>
      </c>
      <c r="M169" s="2"/>
      <c r="N169" s="3" t="s">
        <v>2</v>
      </c>
      <c r="O169" s="4"/>
      <c r="P169" s="3"/>
      <c r="Q169" s="5" t="s">
        <v>37</v>
      </c>
      <c r="R169" s="1"/>
      <c r="S169" s="6" t="s">
        <v>4</v>
      </c>
      <c r="T169" s="6"/>
      <c r="U169" s="7" t="s">
        <v>1</v>
      </c>
      <c r="V169" s="7"/>
      <c r="W169" s="8"/>
      <c r="X169" s="153"/>
    </row>
    <row r="170" spans="1:24" s="49" customFormat="1" ht="12.75">
      <c r="A170" s="11"/>
      <c r="B170" s="11"/>
      <c r="C170" s="12"/>
      <c r="D170" s="13"/>
      <c r="E170" s="13"/>
      <c r="F170" s="13"/>
      <c r="G170" s="14" t="s">
        <v>7</v>
      </c>
      <c r="H170" s="14"/>
      <c r="I170" s="7" t="s">
        <v>9</v>
      </c>
      <c r="J170" s="7"/>
      <c r="K170" s="8"/>
      <c r="L170" s="9">
        <v>150</v>
      </c>
      <c r="M170" s="11"/>
      <c r="N170" s="11"/>
      <c r="O170" s="12"/>
      <c r="P170" s="13"/>
      <c r="Q170" s="13"/>
      <c r="R170" s="13"/>
      <c r="S170" s="14" t="s">
        <v>7</v>
      </c>
      <c r="T170" s="14"/>
      <c r="U170" s="7" t="s">
        <v>24</v>
      </c>
      <c r="V170" s="7"/>
      <c r="W170" s="8"/>
      <c r="X170" s="153"/>
    </row>
    <row r="171" spans="1:24" s="49" customFormat="1" ht="4.5" customHeight="1">
      <c r="A171" s="99"/>
      <c r="B171" s="100"/>
      <c r="C171" s="101"/>
      <c r="D171" s="102"/>
      <c r="E171" s="103"/>
      <c r="F171" s="104"/>
      <c r="G171" s="105"/>
      <c r="H171" s="105"/>
      <c r="I171" s="101"/>
      <c r="J171" s="100"/>
      <c r="K171" s="106"/>
      <c r="L171" s="107"/>
      <c r="M171" s="99"/>
      <c r="N171" s="100"/>
      <c r="O171" s="101"/>
      <c r="P171" s="102"/>
      <c r="Q171" s="103"/>
      <c r="R171" s="104"/>
      <c r="S171" s="105"/>
      <c r="T171" s="105"/>
      <c r="U171" s="101"/>
      <c r="V171" s="100"/>
      <c r="W171" s="106"/>
      <c r="X171" s="153"/>
    </row>
    <row r="172" spans="1:24" s="49" customFormat="1" ht="12.75" customHeight="1">
      <c r="A172" s="108"/>
      <c r="B172" s="109"/>
      <c r="C172" s="110"/>
      <c r="D172" s="111"/>
      <c r="E172" s="112" t="s">
        <v>48</v>
      </c>
      <c r="F172" s="113" t="s">
        <v>311</v>
      </c>
      <c r="G172" s="53"/>
      <c r="H172" s="114"/>
      <c r="I172" s="62"/>
      <c r="J172" s="63"/>
      <c r="K172" s="64"/>
      <c r="L172" s="115"/>
      <c r="M172" s="108"/>
      <c r="N172" s="109"/>
      <c r="O172" s="110"/>
      <c r="P172" s="111"/>
      <c r="Q172" s="112" t="s">
        <v>48</v>
      </c>
      <c r="R172" s="113" t="s">
        <v>323</v>
      </c>
      <c r="S172" s="53"/>
      <c r="T172" s="114"/>
      <c r="U172" s="62"/>
      <c r="V172" s="63"/>
      <c r="W172" s="64"/>
      <c r="X172" s="153"/>
    </row>
    <row r="173" spans="1:24" s="49" customFormat="1" ht="12.75" customHeight="1">
      <c r="A173" s="108"/>
      <c r="B173" s="109"/>
      <c r="C173" s="110"/>
      <c r="D173" s="111"/>
      <c r="E173" s="116" t="s">
        <v>49</v>
      </c>
      <c r="F173" s="173" t="s">
        <v>312</v>
      </c>
      <c r="G173" s="117"/>
      <c r="H173" s="114"/>
      <c r="I173" s="65"/>
      <c r="J173" s="66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7.1</v>
      </c>
      <c r="K173" s="67"/>
      <c r="L173" s="115"/>
      <c r="M173" s="108"/>
      <c r="N173" s="109"/>
      <c r="O173" s="110"/>
      <c r="P173" s="111"/>
      <c r="Q173" s="116" t="s">
        <v>49</v>
      </c>
      <c r="R173" s="113" t="s">
        <v>324</v>
      </c>
      <c r="S173" s="117"/>
      <c r="T173" s="114"/>
      <c r="U173" s="65"/>
      <c r="V173" s="66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10.1</v>
      </c>
      <c r="W173" s="67"/>
      <c r="X173" s="153"/>
    </row>
    <row r="174" spans="1:24" s="49" customFormat="1" ht="12.75" customHeight="1">
      <c r="A174" s="108"/>
      <c r="B174" s="109"/>
      <c r="C174" s="110"/>
      <c r="D174" s="111"/>
      <c r="E174" s="116" t="s">
        <v>50</v>
      </c>
      <c r="F174" s="113" t="s">
        <v>313</v>
      </c>
      <c r="G174" s="53"/>
      <c r="H174" s="114"/>
      <c r="I174" s="68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15.1</v>
      </c>
      <c r="J174" s="66" t="str">
        <f>IF(J173="","","+")</f>
        <v>+</v>
      </c>
      <c r="K174" s="69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5.1</v>
      </c>
      <c r="L174" s="115"/>
      <c r="M174" s="108"/>
      <c r="N174" s="109"/>
      <c r="O174" s="110"/>
      <c r="P174" s="111"/>
      <c r="Q174" s="116" t="s">
        <v>50</v>
      </c>
      <c r="R174" s="113" t="s">
        <v>325</v>
      </c>
      <c r="S174" s="53"/>
      <c r="T174" s="114"/>
      <c r="U174" s="68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8.1</v>
      </c>
      <c r="V174" s="66" t="str">
        <f>IF(V173="","","+")</f>
        <v>+</v>
      </c>
      <c r="W174" s="69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9.1</v>
      </c>
      <c r="X174" s="153"/>
    </row>
    <row r="175" spans="1:24" s="49" customFormat="1" ht="12.75" customHeight="1">
      <c r="A175" s="108"/>
      <c r="B175" s="109"/>
      <c r="C175" s="110"/>
      <c r="D175" s="111"/>
      <c r="E175" s="112" t="s">
        <v>51</v>
      </c>
      <c r="F175" s="113" t="s">
        <v>314</v>
      </c>
      <c r="G175" s="53"/>
      <c r="H175" s="114"/>
      <c r="I175" s="65"/>
      <c r="J175" s="66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K175" s="67"/>
      <c r="L175" s="115"/>
      <c r="M175" s="108"/>
      <c r="N175" s="109"/>
      <c r="O175" s="110"/>
      <c r="P175" s="111"/>
      <c r="Q175" s="112" t="s">
        <v>51</v>
      </c>
      <c r="R175" s="113" t="s">
        <v>326</v>
      </c>
      <c r="S175" s="53"/>
      <c r="T175" s="114"/>
      <c r="U175" s="65"/>
      <c r="V175" s="66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13.1</v>
      </c>
      <c r="W175" s="67"/>
      <c r="X175" s="153"/>
    </row>
    <row r="176" spans="1:24" s="49" customFormat="1" ht="12.75" customHeight="1">
      <c r="A176" s="118" t="s">
        <v>48</v>
      </c>
      <c r="B176" s="119" t="s">
        <v>243</v>
      </c>
      <c r="C176" s="110"/>
      <c r="D176" s="111"/>
      <c r="E176" s="120"/>
      <c r="F176" s="53"/>
      <c r="G176" s="112" t="s">
        <v>48</v>
      </c>
      <c r="H176" s="121" t="s">
        <v>315</v>
      </c>
      <c r="I176" s="53"/>
      <c r="J176" s="117"/>
      <c r="K176" s="54"/>
      <c r="L176" s="115"/>
      <c r="M176" s="118" t="s">
        <v>48</v>
      </c>
      <c r="N176" s="119" t="s">
        <v>165</v>
      </c>
      <c r="O176" s="110"/>
      <c r="P176" s="111"/>
      <c r="Q176" s="120"/>
      <c r="R176" s="53"/>
      <c r="S176" s="112" t="s">
        <v>48</v>
      </c>
      <c r="T176" s="177" t="s">
        <v>327</v>
      </c>
      <c r="U176" s="53"/>
      <c r="V176" s="117"/>
      <c r="W176" s="54"/>
      <c r="X176" s="153"/>
    </row>
    <row r="177" spans="1:24" s="49" customFormat="1" ht="12.75" customHeight="1">
      <c r="A177" s="122" t="s">
        <v>49</v>
      </c>
      <c r="B177" s="119" t="s">
        <v>321</v>
      </c>
      <c r="C177" s="123"/>
      <c r="D177" s="111"/>
      <c r="E177" s="120"/>
      <c r="F177" s="124"/>
      <c r="G177" s="116" t="s">
        <v>49</v>
      </c>
      <c r="H177" s="121" t="s">
        <v>207</v>
      </c>
      <c r="I177" s="53"/>
      <c r="J177" s="117"/>
      <c r="K177" s="54"/>
      <c r="L177" s="115"/>
      <c r="M177" s="122" t="s">
        <v>49</v>
      </c>
      <c r="N177" s="119" t="s">
        <v>335</v>
      </c>
      <c r="O177" s="123"/>
      <c r="P177" s="111"/>
      <c r="Q177" s="120"/>
      <c r="R177" s="124"/>
      <c r="S177" s="116" t="s">
        <v>49</v>
      </c>
      <c r="T177" s="121" t="s">
        <v>328</v>
      </c>
      <c r="U177" s="53"/>
      <c r="V177" s="117"/>
      <c r="W177" s="54"/>
      <c r="X177" s="153"/>
    </row>
    <row r="178" spans="1:24" s="49" customFormat="1" ht="12.75" customHeight="1">
      <c r="A178" s="122" t="s">
        <v>50</v>
      </c>
      <c r="B178" s="174" t="s">
        <v>267</v>
      </c>
      <c r="C178" s="110"/>
      <c r="D178" s="111"/>
      <c r="E178" s="120"/>
      <c r="F178" s="124"/>
      <c r="G178" s="116" t="s">
        <v>50</v>
      </c>
      <c r="H178" s="121" t="s">
        <v>316</v>
      </c>
      <c r="I178" s="53"/>
      <c r="J178" s="53"/>
      <c r="K178" s="54"/>
      <c r="L178" s="115"/>
      <c r="M178" s="122" t="s">
        <v>50</v>
      </c>
      <c r="N178" s="119" t="s">
        <v>336</v>
      </c>
      <c r="O178" s="110"/>
      <c r="P178" s="111"/>
      <c r="Q178" s="120"/>
      <c r="R178" s="124"/>
      <c r="S178" s="116" t="s">
        <v>50</v>
      </c>
      <c r="T178" s="121" t="s">
        <v>329</v>
      </c>
      <c r="U178" s="53"/>
      <c r="V178" s="53"/>
      <c r="W178" s="54"/>
      <c r="X178" s="153"/>
    </row>
    <row r="179" spans="1:24" s="49" customFormat="1" ht="12.75" customHeight="1">
      <c r="A179" s="118" t="s">
        <v>51</v>
      </c>
      <c r="B179" s="119" t="s">
        <v>322</v>
      </c>
      <c r="C179" s="123"/>
      <c r="D179" s="111"/>
      <c r="E179" s="120"/>
      <c r="F179" s="53"/>
      <c r="G179" s="112" t="s">
        <v>51</v>
      </c>
      <c r="H179" s="121" t="s">
        <v>290</v>
      </c>
      <c r="I179" s="53"/>
      <c r="J179" s="55" t="s">
        <v>55</v>
      </c>
      <c r="K179" s="54"/>
      <c r="L179" s="115"/>
      <c r="M179" s="118" t="s">
        <v>51</v>
      </c>
      <c r="N179" s="119" t="s">
        <v>337</v>
      </c>
      <c r="O179" s="123"/>
      <c r="P179" s="111"/>
      <c r="Q179" s="120"/>
      <c r="R179" s="53"/>
      <c r="S179" s="112" t="s">
        <v>51</v>
      </c>
      <c r="T179" s="121" t="s">
        <v>330</v>
      </c>
      <c r="U179" s="53"/>
      <c r="V179" s="55" t="s">
        <v>55</v>
      </c>
      <c r="W179" s="54"/>
      <c r="X179" s="153"/>
    </row>
    <row r="180" spans="1:24" s="49" customFormat="1" ht="12.75" customHeight="1">
      <c r="A180" s="125"/>
      <c r="B180" s="123"/>
      <c r="C180" s="123"/>
      <c r="D180" s="111"/>
      <c r="E180" s="112" t="s">
        <v>48</v>
      </c>
      <c r="F180" s="113" t="s">
        <v>317</v>
      </c>
      <c r="G180" s="53"/>
      <c r="H180" s="126"/>
      <c r="I180" s="56" t="s">
        <v>52</v>
      </c>
      <c r="J180" s="175" t="s">
        <v>407</v>
      </c>
      <c r="K180" s="54"/>
      <c r="L180" s="115"/>
      <c r="M180" s="125"/>
      <c r="N180" s="123"/>
      <c r="O180" s="123"/>
      <c r="P180" s="111"/>
      <c r="Q180" s="112" t="s">
        <v>48</v>
      </c>
      <c r="R180" s="113" t="s">
        <v>331</v>
      </c>
      <c r="S180" s="53"/>
      <c r="T180" s="126"/>
      <c r="U180" s="56" t="s">
        <v>52</v>
      </c>
      <c r="V180" s="175" t="s">
        <v>410</v>
      </c>
      <c r="W180" s="54"/>
      <c r="X180" s="153"/>
    </row>
    <row r="181" spans="1:24" s="49" customFormat="1" ht="12.75" customHeight="1">
      <c r="A181" s="108"/>
      <c r="B181" s="57" t="s">
        <v>56</v>
      </c>
      <c r="C181" s="110"/>
      <c r="D181" s="111"/>
      <c r="E181" s="116" t="s">
        <v>49</v>
      </c>
      <c r="F181" s="113" t="s">
        <v>318</v>
      </c>
      <c r="G181" s="53"/>
      <c r="H181" s="114"/>
      <c r="I181" s="56" t="s">
        <v>46</v>
      </c>
      <c r="J181" s="176" t="s">
        <v>409</v>
      </c>
      <c r="K181" s="54"/>
      <c r="L181" s="115"/>
      <c r="M181" s="108"/>
      <c r="N181" s="57" t="s">
        <v>56</v>
      </c>
      <c r="O181" s="110"/>
      <c r="P181" s="111"/>
      <c r="Q181" s="116" t="s">
        <v>49</v>
      </c>
      <c r="R181" s="113" t="s">
        <v>332</v>
      </c>
      <c r="S181" s="53"/>
      <c r="T181" s="114"/>
      <c r="U181" s="56" t="s">
        <v>46</v>
      </c>
      <c r="V181" s="176" t="s">
        <v>410</v>
      </c>
      <c r="W181" s="54"/>
      <c r="X181" s="153"/>
    </row>
    <row r="182" spans="1:24" s="49" customFormat="1" ht="12.75" customHeight="1">
      <c r="A182" s="108"/>
      <c r="B182" s="57" t="s">
        <v>395</v>
      </c>
      <c r="C182" s="110"/>
      <c r="D182" s="111"/>
      <c r="E182" s="116" t="s">
        <v>50</v>
      </c>
      <c r="F182" s="113" t="s">
        <v>319</v>
      </c>
      <c r="G182" s="117"/>
      <c r="H182" s="114"/>
      <c r="I182" s="56" t="s">
        <v>54</v>
      </c>
      <c r="J182" s="176" t="s">
        <v>408</v>
      </c>
      <c r="K182" s="54"/>
      <c r="L182" s="115"/>
      <c r="M182" s="108"/>
      <c r="N182" s="57" t="s">
        <v>384</v>
      </c>
      <c r="O182" s="110"/>
      <c r="P182" s="111"/>
      <c r="Q182" s="116" t="s">
        <v>50</v>
      </c>
      <c r="R182" s="113" t="s">
        <v>333</v>
      </c>
      <c r="S182" s="117"/>
      <c r="T182" s="114"/>
      <c r="U182" s="56" t="s">
        <v>54</v>
      </c>
      <c r="V182" s="176" t="s">
        <v>411</v>
      </c>
      <c r="W182" s="54"/>
      <c r="X182" s="153"/>
    </row>
    <row r="183" spans="1:24" s="49" customFormat="1" ht="12.75" customHeight="1">
      <c r="A183" s="127"/>
      <c r="B183" s="58"/>
      <c r="C183" s="58"/>
      <c r="D183" s="111"/>
      <c r="E183" s="112" t="s">
        <v>51</v>
      </c>
      <c r="F183" s="119" t="s">
        <v>320</v>
      </c>
      <c r="G183" s="58"/>
      <c r="H183" s="58"/>
      <c r="I183" s="59" t="s">
        <v>53</v>
      </c>
      <c r="J183" s="176" t="s">
        <v>408</v>
      </c>
      <c r="K183" s="60"/>
      <c r="L183" s="128"/>
      <c r="M183" s="127"/>
      <c r="N183" s="58"/>
      <c r="O183" s="58"/>
      <c r="P183" s="111"/>
      <c r="Q183" s="112" t="s">
        <v>51</v>
      </c>
      <c r="R183" s="119" t="s">
        <v>334</v>
      </c>
      <c r="S183" s="58"/>
      <c r="T183" s="58"/>
      <c r="U183" s="59" t="s">
        <v>53</v>
      </c>
      <c r="V183" s="176" t="s">
        <v>411</v>
      </c>
      <c r="W183" s="60"/>
      <c r="X183" s="153"/>
    </row>
    <row r="184" spans="1:30" ht="4.5" customHeight="1">
      <c r="A184" s="129"/>
      <c r="B184" s="130"/>
      <c r="C184" s="131"/>
      <c r="D184" s="132"/>
      <c r="E184" s="133"/>
      <c r="F184" s="134"/>
      <c r="G184" s="135"/>
      <c r="H184" s="135"/>
      <c r="I184" s="131"/>
      <c r="J184" s="130"/>
      <c r="K184" s="136"/>
      <c r="L184" s="137"/>
      <c r="M184" s="129"/>
      <c r="N184" s="130"/>
      <c r="O184" s="131"/>
      <c r="P184" s="132"/>
      <c r="Q184" s="133"/>
      <c r="R184" s="134"/>
      <c r="S184" s="135"/>
      <c r="T184" s="135"/>
      <c r="U184" s="131"/>
      <c r="V184" s="130"/>
      <c r="W184" s="136"/>
      <c r="X184" s="153"/>
      <c r="Y184" s="49"/>
      <c r="Z184" s="49"/>
      <c r="AA184" s="49"/>
      <c r="AB184" s="49"/>
      <c r="AC184" s="49"/>
      <c r="AD184" s="49"/>
    </row>
    <row r="185" spans="1:30" ht="12.75" customHeight="1">
      <c r="A185" s="16"/>
      <c r="B185" s="16" t="s">
        <v>10</v>
      </c>
      <c r="C185" s="17"/>
      <c r="D185" s="18" t="s">
        <v>11</v>
      </c>
      <c r="E185" s="18" t="s">
        <v>12</v>
      </c>
      <c r="F185" s="18" t="s">
        <v>13</v>
      </c>
      <c r="G185" s="19" t="s">
        <v>14</v>
      </c>
      <c r="H185" s="20"/>
      <c r="I185" s="17" t="s">
        <v>15</v>
      </c>
      <c r="J185" s="18" t="s">
        <v>10</v>
      </c>
      <c r="K185" s="16" t="s">
        <v>16</v>
      </c>
      <c r="L185" s="9">
        <v>150</v>
      </c>
      <c r="M185" s="16"/>
      <c r="N185" s="16" t="s">
        <v>10</v>
      </c>
      <c r="O185" s="17"/>
      <c r="P185" s="18" t="s">
        <v>11</v>
      </c>
      <c r="Q185" s="18" t="s">
        <v>12</v>
      </c>
      <c r="R185" s="18" t="s">
        <v>13</v>
      </c>
      <c r="S185" s="19" t="s">
        <v>14</v>
      </c>
      <c r="T185" s="20"/>
      <c r="U185" s="17" t="s">
        <v>15</v>
      </c>
      <c r="V185" s="18" t="s">
        <v>10</v>
      </c>
      <c r="W185" s="138" t="s">
        <v>16</v>
      </c>
      <c r="X185" s="166" t="s">
        <v>60</v>
      </c>
      <c r="Y185" s="167"/>
      <c r="Z185" s="168"/>
      <c r="AA185" s="169" t="s">
        <v>61</v>
      </c>
      <c r="AB185" s="170"/>
      <c r="AC185" s="171"/>
      <c r="AD185" s="49"/>
    </row>
    <row r="186" spans="1:30" ht="12.75">
      <c r="A186" s="21" t="s">
        <v>16</v>
      </c>
      <c r="B186" s="21" t="s">
        <v>17</v>
      </c>
      <c r="C186" s="22" t="s">
        <v>18</v>
      </c>
      <c r="D186" s="139" t="s">
        <v>19</v>
      </c>
      <c r="E186" s="139" t="s">
        <v>20</v>
      </c>
      <c r="F186" s="139"/>
      <c r="G186" s="23" t="s">
        <v>18</v>
      </c>
      <c r="H186" s="23" t="s">
        <v>15</v>
      </c>
      <c r="I186" s="22"/>
      <c r="J186" s="21" t="s">
        <v>17</v>
      </c>
      <c r="K186" s="21"/>
      <c r="L186" s="9">
        <v>150</v>
      </c>
      <c r="M186" s="21" t="s">
        <v>16</v>
      </c>
      <c r="N186" s="21" t="s">
        <v>17</v>
      </c>
      <c r="O186" s="22" t="s">
        <v>18</v>
      </c>
      <c r="P186" s="139" t="s">
        <v>19</v>
      </c>
      <c r="Q186" s="139" t="s">
        <v>20</v>
      </c>
      <c r="R186" s="139"/>
      <c r="S186" s="23" t="s">
        <v>18</v>
      </c>
      <c r="T186" s="23" t="s">
        <v>15</v>
      </c>
      <c r="U186" s="22"/>
      <c r="V186" s="21" t="s">
        <v>17</v>
      </c>
      <c r="W186" s="140"/>
      <c r="X186" s="84" t="s">
        <v>59</v>
      </c>
      <c r="Y186" s="172" t="s">
        <v>64</v>
      </c>
      <c r="Z186" s="168"/>
      <c r="AA186" s="84" t="s">
        <v>59</v>
      </c>
      <c r="AB186" s="170" t="s">
        <v>64</v>
      </c>
      <c r="AC186" s="171"/>
      <c r="AD186" s="49"/>
    </row>
    <row r="187" spans="1:30" ht="16.5" customHeight="1">
      <c r="A187" s="145">
        <v>-11.625</v>
      </c>
      <c r="B187" s="147">
        <v>0</v>
      </c>
      <c r="C187" s="142">
        <v>8</v>
      </c>
      <c r="D187" s="157" t="s">
        <v>116</v>
      </c>
      <c r="E187" s="149" t="s">
        <v>46</v>
      </c>
      <c r="F187" s="155">
        <v>6</v>
      </c>
      <c r="G187" s="156"/>
      <c r="H187" s="156">
        <v>800</v>
      </c>
      <c r="I187" s="143">
        <v>10</v>
      </c>
      <c r="J187" s="144">
        <v>8</v>
      </c>
      <c r="K187" s="148">
        <v>11.625</v>
      </c>
      <c r="L187" s="9"/>
      <c r="M187" s="145">
        <v>-5</v>
      </c>
      <c r="N187" s="147">
        <v>1</v>
      </c>
      <c r="O187" s="142">
        <v>8</v>
      </c>
      <c r="P187" s="157" t="s">
        <v>111</v>
      </c>
      <c r="Q187" s="149" t="s">
        <v>52</v>
      </c>
      <c r="R187" s="155">
        <v>7</v>
      </c>
      <c r="S187" s="156"/>
      <c r="T187" s="156">
        <v>50</v>
      </c>
      <c r="U187" s="143">
        <v>10</v>
      </c>
      <c r="V187" s="144">
        <v>7</v>
      </c>
      <c r="W187" s="141">
        <v>5</v>
      </c>
      <c r="X187" s="78" t="str">
        <f>C187&amp;"+"&amp;I187</f>
        <v>8+10</v>
      </c>
      <c r="Y187" s="79">
        <f>IF(AND(G187&gt;0,G187&lt;1),2*G187,MATCH(A187,{-40000,-0.4999999999,0.5,40000},1)-1)</f>
        <v>0</v>
      </c>
      <c r="Z187" s="75">
        <f>IF(AND(H187&gt;0,H187&lt;1),2*H187,MATCH(K187,{-40000,-0.4999999999,0.5,40000},1)-1)</f>
        <v>2</v>
      </c>
      <c r="AA187" s="78" t="str">
        <f>O187&amp;"+"&amp;U187</f>
        <v>8+10</v>
      </c>
      <c r="AB187" s="79">
        <f>IF(AND(S187&gt;0,S187&lt;1),2*S187,MATCH(M187,{-40000,-0.4999999999,0.5,40000},1)-1)</f>
        <v>0</v>
      </c>
      <c r="AC187" s="75">
        <f>IF(AND(T187&gt;0,T187&lt;1),2*T187,MATCH(W187,{-40000,-0.4999999999,0.5,40000},1)-1)</f>
        <v>2</v>
      </c>
      <c r="AD187" s="49"/>
    </row>
    <row r="188" spans="1:30" ht="16.5" customHeight="1">
      <c r="A188" s="145">
        <v>5.125</v>
      </c>
      <c r="B188" s="147">
        <v>8</v>
      </c>
      <c r="C188" s="142">
        <v>3</v>
      </c>
      <c r="D188" s="161" t="s">
        <v>99</v>
      </c>
      <c r="E188" s="149" t="s">
        <v>46</v>
      </c>
      <c r="F188" s="150">
        <v>8</v>
      </c>
      <c r="G188" s="156">
        <v>120</v>
      </c>
      <c r="H188" s="156"/>
      <c r="I188" s="143">
        <v>7</v>
      </c>
      <c r="J188" s="144">
        <v>0</v>
      </c>
      <c r="K188" s="148">
        <v>-5.125</v>
      </c>
      <c r="L188" s="9"/>
      <c r="M188" s="145">
        <v>6</v>
      </c>
      <c r="N188" s="147">
        <v>8</v>
      </c>
      <c r="O188" s="142">
        <v>3</v>
      </c>
      <c r="P188" s="161" t="s">
        <v>96</v>
      </c>
      <c r="Q188" s="149" t="s">
        <v>46</v>
      </c>
      <c r="R188" s="150">
        <v>10</v>
      </c>
      <c r="S188" s="156">
        <v>430</v>
      </c>
      <c r="T188" s="156"/>
      <c r="U188" s="143">
        <v>7</v>
      </c>
      <c r="V188" s="144">
        <v>0</v>
      </c>
      <c r="W188" s="141">
        <v>-6</v>
      </c>
      <c r="X188" s="80" t="str">
        <f>C188&amp;"+"&amp;I188</f>
        <v>3+7</v>
      </c>
      <c r="Y188" s="81">
        <f>IF(AND(G188&gt;0,G188&lt;1),2*G188,MATCH(A188,{-40000,-0.4999999999,0.5,40000},1)-1)</f>
        <v>2</v>
      </c>
      <c r="Z188" s="76">
        <f>IF(AND(H188&gt;0,H188&lt;1),2*H188,MATCH(K188,{-40000,-0.4999999999,0.5,40000},1)-1)</f>
        <v>0</v>
      </c>
      <c r="AA188" s="80" t="str">
        <f>O188&amp;"+"&amp;U188</f>
        <v>3+7</v>
      </c>
      <c r="AB188" s="81">
        <f>IF(AND(S188&gt;0,S188&lt;1),2*S188,MATCH(M188,{-40000,-0.4999999999,0.5,40000},1)-1)</f>
        <v>2</v>
      </c>
      <c r="AC188" s="76">
        <f>IF(AND(T188&gt;0,T188&lt;1),2*T188,MATCH(W188,{-40000,-0.4999999999,0.5,40000},1)-1)</f>
        <v>0</v>
      </c>
      <c r="AD188" s="49"/>
    </row>
    <row r="189" spans="1:30" ht="16.5" customHeight="1">
      <c r="A189" s="145">
        <v>-0.375</v>
      </c>
      <c r="B189" s="147">
        <v>4</v>
      </c>
      <c r="C189" s="142">
        <v>6</v>
      </c>
      <c r="D189" s="157" t="s">
        <v>111</v>
      </c>
      <c r="E189" s="149" t="s">
        <v>46</v>
      </c>
      <c r="F189" s="150">
        <v>7</v>
      </c>
      <c r="G189" s="156"/>
      <c r="H189" s="156">
        <v>100</v>
      </c>
      <c r="I189" s="143">
        <v>1</v>
      </c>
      <c r="J189" s="144">
        <v>4</v>
      </c>
      <c r="K189" s="148">
        <v>0.375</v>
      </c>
      <c r="L189" s="9"/>
      <c r="M189" s="145">
        <v>-5</v>
      </c>
      <c r="N189" s="147">
        <v>1</v>
      </c>
      <c r="O189" s="142">
        <v>6</v>
      </c>
      <c r="P189" s="161" t="s">
        <v>96</v>
      </c>
      <c r="Q189" s="149" t="s">
        <v>46</v>
      </c>
      <c r="R189" s="150">
        <v>8</v>
      </c>
      <c r="S189" s="156"/>
      <c r="T189" s="156">
        <v>50</v>
      </c>
      <c r="U189" s="143">
        <v>1</v>
      </c>
      <c r="V189" s="144">
        <v>7</v>
      </c>
      <c r="W189" s="141">
        <v>5</v>
      </c>
      <c r="X189" s="80" t="str">
        <f>C189&amp;"+"&amp;I189</f>
        <v>6+1</v>
      </c>
      <c r="Y189" s="81">
        <f>IF(AND(G189&gt;0,G189&lt;1),2*G189,MATCH(A189,{-40000,-0.4999999999,0.5,40000},1)-1)</f>
        <v>1</v>
      </c>
      <c r="Z189" s="76">
        <f>IF(AND(H189&gt;0,H189&lt;1),2*H189,MATCH(K189,{-40000,-0.4999999999,0.5,40000},1)-1)</f>
        <v>1</v>
      </c>
      <c r="AA189" s="80" t="str">
        <f>O189&amp;"+"&amp;U189</f>
        <v>6+1</v>
      </c>
      <c r="AB189" s="81">
        <f>IF(AND(S189&gt;0,S189&lt;1),2*S189,MATCH(M189,{-40000,-0.4999999999,0.5,40000},1)-1)</f>
        <v>0</v>
      </c>
      <c r="AC189" s="76">
        <f>IF(AND(T189&gt;0,T189&lt;1),2*T189,MATCH(W189,{-40000,-0.4999999999,0.5,40000},1)-1)</f>
        <v>2</v>
      </c>
      <c r="AD189" s="49"/>
    </row>
    <row r="190" spans="1:30" ht="16.5" customHeight="1">
      <c r="A190" s="145">
        <v>-1.25</v>
      </c>
      <c r="B190" s="147">
        <v>2</v>
      </c>
      <c r="C190" s="142">
        <v>5</v>
      </c>
      <c r="D190" s="157" t="s">
        <v>100</v>
      </c>
      <c r="E190" s="149" t="s">
        <v>54</v>
      </c>
      <c r="F190" s="155">
        <v>9</v>
      </c>
      <c r="G190" s="156"/>
      <c r="H190" s="156">
        <v>140</v>
      </c>
      <c r="I190" s="143">
        <v>2</v>
      </c>
      <c r="J190" s="144">
        <v>6</v>
      </c>
      <c r="K190" s="148">
        <v>1.25</v>
      </c>
      <c r="L190" s="9"/>
      <c r="M190" s="145">
        <v>-0.625</v>
      </c>
      <c r="N190" s="147">
        <v>4</v>
      </c>
      <c r="O190" s="142">
        <v>5</v>
      </c>
      <c r="P190" s="157" t="s">
        <v>112</v>
      </c>
      <c r="Q190" s="149" t="s">
        <v>52</v>
      </c>
      <c r="R190" s="155">
        <v>10</v>
      </c>
      <c r="S190" s="156">
        <v>130</v>
      </c>
      <c r="T190" s="156"/>
      <c r="U190" s="143">
        <v>2</v>
      </c>
      <c r="V190" s="144">
        <v>4</v>
      </c>
      <c r="W190" s="141">
        <v>0.625</v>
      </c>
      <c r="X190" s="80" t="str">
        <f>C190&amp;"+"&amp;I190</f>
        <v>5+2</v>
      </c>
      <c r="Y190" s="81">
        <f>IF(AND(G190&gt;0,G190&lt;1),2*G190,MATCH(A190,{-40000,-0.4999999999,0.5,40000},1)-1)</f>
        <v>0</v>
      </c>
      <c r="Z190" s="76">
        <f>IF(AND(H190&gt;0,H190&lt;1),2*H190,MATCH(K190,{-40000,-0.4999999999,0.5,40000},1)-1)</f>
        <v>2</v>
      </c>
      <c r="AA190" s="80" t="str">
        <f>O190&amp;"+"&amp;U190</f>
        <v>5+2</v>
      </c>
      <c r="AB190" s="81">
        <f>IF(AND(S190&gt;0,S190&lt;1),2*S190,MATCH(M190,{-40000,-0.4999999999,0.5,40000},1)-1)</f>
        <v>0</v>
      </c>
      <c r="AC190" s="76">
        <f>IF(AND(T190&gt;0,T190&lt;1),2*T190,MATCH(W190,{-40000,-0.4999999999,0.5,40000},1)-1)</f>
        <v>2</v>
      </c>
      <c r="AD190" s="49"/>
    </row>
    <row r="191" spans="1:30" ht="16.5" customHeight="1">
      <c r="A191" s="145">
        <v>3.4375</v>
      </c>
      <c r="B191" s="147">
        <v>6</v>
      </c>
      <c r="C191" s="142">
        <v>4</v>
      </c>
      <c r="D191" s="157" t="s">
        <v>104</v>
      </c>
      <c r="E191" s="149" t="s">
        <v>54</v>
      </c>
      <c r="F191" s="155">
        <v>8</v>
      </c>
      <c r="G191" s="156">
        <v>50</v>
      </c>
      <c r="H191" s="156"/>
      <c r="I191" s="143">
        <v>9</v>
      </c>
      <c r="J191" s="144">
        <v>2</v>
      </c>
      <c r="K191" s="148">
        <v>-3.4375</v>
      </c>
      <c r="L191" s="9"/>
      <c r="M191" s="145">
        <v>5.6875</v>
      </c>
      <c r="N191" s="147">
        <v>6</v>
      </c>
      <c r="O191" s="142">
        <v>4</v>
      </c>
      <c r="P191" s="161" t="s">
        <v>99</v>
      </c>
      <c r="Q191" s="149" t="s">
        <v>53</v>
      </c>
      <c r="R191" s="155">
        <v>3</v>
      </c>
      <c r="S191" s="156">
        <v>400</v>
      </c>
      <c r="T191" s="156"/>
      <c r="U191" s="143">
        <v>9</v>
      </c>
      <c r="V191" s="144">
        <v>2</v>
      </c>
      <c r="W191" s="141">
        <v>-5.6875</v>
      </c>
      <c r="X191" s="82" t="str">
        <f>C191&amp;"+"&amp;I191</f>
        <v>4+9</v>
      </c>
      <c r="Y191" s="83">
        <f>IF(AND(G191&gt;0,G191&lt;1),2*G191,MATCH(A191,{-40000,-0.4999999999,0.5,40000},1)-1)</f>
        <v>2</v>
      </c>
      <c r="Z191" s="77">
        <f>IF(AND(H191&gt;0,H191&lt;1),2*H191,MATCH(K191,{-40000,-0.4999999999,0.5,40000},1)-1)</f>
        <v>0</v>
      </c>
      <c r="AA191" s="82" t="str">
        <f>O191&amp;"+"&amp;U191</f>
        <v>4+9</v>
      </c>
      <c r="AB191" s="83">
        <f>IF(AND(S191&gt;0,S191&lt;1),2*S191,MATCH(M191,{-40000,-0.4999999999,0.5,40000},1)-1)</f>
        <v>2</v>
      </c>
      <c r="AC191" s="77">
        <f>IF(AND(T191&gt;0,T191&lt;1),2*T191,MATCH(W191,{-40000,-0.4999999999,0.5,40000},1)-1)</f>
        <v>0</v>
      </c>
      <c r="AD191" s="49"/>
    </row>
    <row r="192" spans="1:24" s="49" customFormat="1" ht="9.75" customHeight="1">
      <c r="A192" s="92"/>
      <c r="B192" s="93"/>
      <c r="C192" s="94"/>
      <c r="D192" s="95"/>
      <c r="E192" s="96"/>
      <c r="F192" s="97"/>
      <c r="G192" s="98"/>
      <c r="H192" s="98"/>
      <c r="I192" s="94"/>
      <c r="J192" s="93"/>
      <c r="K192" s="92"/>
      <c r="L192" s="9"/>
      <c r="M192" s="92"/>
      <c r="N192" s="93"/>
      <c r="O192" s="94"/>
      <c r="P192" s="95"/>
      <c r="Q192" s="96"/>
      <c r="R192" s="97"/>
      <c r="S192" s="98"/>
      <c r="T192" s="98"/>
      <c r="U192" s="94"/>
      <c r="V192" s="93"/>
      <c r="W192" s="92"/>
      <c r="X192" s="153"/>
    </row>
    <row r="193" spans="1:24" s="49" customFormat="1" ht="15">
      <c r="A193" s="2"/>
      <c r="B193" s="3" t="s">
        <v>2</v>
      </c>
      <c r="C193" s="4"/>
      <c r="D193" s="3"/>
      <c r="E193" s="5" t="s">
        <v>57</v>
      </c>
      <c r="F193" s="1"/>
      <c r="G193" s="6" t="s">
        <v>4</v>
      </c>
      <c r="H193" s="6"/>
      <c r="I193" s="7" t="s">
        <v>5</v>
      </c>
      <c r="J193" s="7"/>
      <c r="K193" s="8"/>
      <c r="L193" s="9">
        <v>150</v>
      </c>
      <c r="M193" s="2"/>
      <c r="N193" s="3" t="s">
        <v>2</v>
      </c>
      <c r="O193" s="4"/>
      <c r="P193" s="3"/>
      <c r="Q193" s="5" t="s">
        <v>58</v>
      </c>
      <c r="R193" s="1"/>
      <c r="S193" s="6" t="s">
        <v>4</v>
      </c>
      <c r="T193" s="6"/>
      <c r="U193" s="7" t="s">
        <v>0</v>
      </c>
      <c r="V193" s="7"/>
      <c r="W193" s="8"/>
      <c r="X193" s="153"/>
    </row>
    <row r="194" spans="1:24" s="49" customFormat="1" ht="12.75">
      <c r="A194" s="11"/>
      <c r="B194" s="11"/>
      <c r="C194" s="12"/>
      <c r="D194" s="13"/>
      <c r="E194" s="13"/>
      <c r="F194" s="13"/>
      <c r="G194" s="14" t="s">
        <v>7</v>
      </c>
      <c r="H194" s="14"/>
      <c r="I194" s="7" t="s">
        <v>8</v>
      </c>
      <c r="J194" s="7"/>
      <c r="K194" s="8"/>
      <c r="L194" s="9">
        <v>150</v>
      </c>
      <c r="M194" s="11"/>
      <c r="N194" s="11"/>
      <c r="O194" s="12"/>
      <c r="P194" s="13"/>
      <c r="Q194" s="13"/>
      <c r="R194" s="13"/>
      <c r="S194" s="14" t="s">
        <v>7</v>
      </c>
      <c r="T194" s="14"/>
      <c r="U194" s="7" t="s">
        <v>9</v>
      </c>
      <c r="V194" s="7"/>
      <c r="W194" s="8"/>
      <c r="X194" s="153"/>
    </row>
    <row r="195" spans="1:24" s="49" customFormat="1" ht="4.5" customHeight="1">
      <c r="A195" s="99"/>
      <c r="B195" s="100"/>
      <c r="C195" s="101"/>
      <c r="D195" s="102"/>
      <c r="E195" s="103"/>
      <c r="F195" s="104"/>
      <c r="G195" s="105"/>
      <c r="H195" s="105"/>
      <c r="I195" s="101"/>
      <c r="J195" s="100"/>
      <c r="K195" s="106"/>
      <c r="L195" s="107"/>
      <c r="M195" s="99"/>
      <c r="N195" s="100"/>
      <c r="O195" s="101"/>
      <c r="P195" s="102"/>
      <c r="Q195" s="103"/>
      <c r="R195" s="104"/>
      <c r="S195" s="105"/>
      <c r="T195" s="105"/>
      <c r="U195" s="101"/>
      <c r="V195" s="100"/>
      <c r="W195" s="106"/>
      <c r="X195" s="153"/>
    </row>
    <row r="196" spans="1:24" s="49" customFormat="1" ht="12.75" customHeight="1">
      <c r="A196" s="108"/>
      <c r="B196" s="109"/>
      <c r="C196" s="110"/>
      <c r="D196" s="111"/>
      <c r="E196" s="112" t="s">
        <v>48</v>
      </c>
      <c r="F196" s="113" t="s">
        <v>338</v>
      </c>
      <c r="G196" s="53"/>
      <c r="H196" s="114"/>
      <c r="I196" s="62"/>
      <c r="J196" s="63"/>
      <c r="K196" s="64"/>
      <c r="L196" s="115"/>
      <c r="M196" s="108"/>
      <c r="N196" s="109"/>
      <c r="O196" s="110"/>
      <c r="P196" s="111"/>
      <c r="Q196" s="112" t="s">
        <v>48</v>
      </c>
      <c r="R196" s="113" t="s">
        <v>350</v>
      </c>
      <c r="S196" s="53"/>
      <c r="T196" s="114"/>
      <c r="U196" s="62"/>
      <c r="V196" s="63"/>
      <c r="W196" s="64"/>
      <c r="X196" s="153"/>
    </row>
    <row r="197" spans="1:24" s="49" customFormat="1" ht="12.75" customHeight="1">
      <c r="A197" s="108"/>
      <c r="B197" s="109"/>
      <c r="C197" s="110"/>
      <c r="D197" s="111"/>
      <c r="E197" s="116" t="s">
        <v>49</v>
      </c>
      <c r="F197" s="113" t="s">
        <v>339</v>
      </c>
      <c r="G197" s="117"/>
      <c r="H197" s="114"/>
      <c r="I197" s="65"/>
      <c r="J197" s="66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4.1</v>
      </c>
      <c r="K197" s="67"/>
      <c r="L197" s="115"/>
      <c r="M197" s="108"/>
      <c r="N197" s="109"/>
      <c r="O197" s="110"/>
      <c r="P197" s="111"/>
      <c r="Q197" s="116" t="s">
        <v>49</v>
      </c>
      <c r="R197" s="113" t="s">
        <v>249</v>
      </c>
      <c r="S197" s="117"/>
      <c r="T197" s="114"/>
      <c r="U197" s="65"/>
      <c r="V197" s="66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13.1</v>
      </c>
      <c r="W197" s="67"/>
      <c r="X197" s="153"/>
    </row>
    <row r="198" spans="1:24" s="49" customFormat="1" ht="12.75" customHeight="1">
      <c r="A198" s="108"/>
      <c r="B198" s="109"/>
      <c r="C198" s="110"/>
      <c r="D198" s="111"/>
      <c r="E198" s="116" t="s">
        <v>50</v>
      </c>
      <c r="F198" s="113" t="s">
        <v>340</v>
      </c>
      <c r="G198" s="53"/>
      <c r="H198" s="114"/>
      <c r="I198" s="68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12.1</v>
      </c>
      <c r="J198" s="66" t="str">
        <f>IF(J197="","","+")</f>
        <v>+</v>
      </c>
      <c r="K198" s="69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8.1</v>
      </c>
      <c r="L198" s="115"/>
      <c r="M198" s="108"/>
      <c r="N198" s="109"/>
      <c r="O198" s="110"/>
      <c r="P198" s="111"/>
      <c r="Q198" s="116" t="s">
        <v>50</v>
      </c>
      <c r="R198" s="113" t="s">
        <v>351</v>
      </c>
      <c r="S198" s="53"/>
      <c r="T198" s="114"/>
      <c r="U198" s="68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14.1</v>
      </c>
      <c r="V198" s="66" t="str">
        <f>IF(V197="","","+")</f>
        <v>+</v>
      </c>
      <c r="W198" s="69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3.1</v>
      </c>
      <c r="X198" s="153"/>
    </row>
    <row r="199" spans="1:24" s="49" customFormat="1" ht="12.75" customHeight="1">
      <c r="A199" s="108"/>
      <c r="B199" s="109"/>
      <c r="C199" s="110"/>
      <c r="D199" s="111"/>
      <c r="E199" s="112" t="s">
        <v>51</v>
      </c>
      <c r="F199" s="113" t="s">
        <v>341</v>
      </c>
      <c r="G199" s="53"/>
      <c r="H199" s="114"/>
      <c r="I199" s="65"/>
      <c r="J199" s="66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16.1</v>
      </c>
      <c r="K199" s="67"/>
      <c r="L199" s="115"/>
      <c r="M199" s="108"/>
      <c r="N199" s="109"/>
      <c r="O199" s="110"/>
      <c r="P199" s="111"/>
      <c r="Q199" s="112" t="s">
        <v>51</v>
      </c>
      <c r="R199" s="113" t="s">
        <v>352</v>
      </c>
      <c r="S199" s="53"/>
      <c r="T199" s="114"/>
      <c r="U199" s="65"/>
      <c r="V199" s="66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10.1</v>
      </c>
      <c r="W199" s="67"/>
      <c r="X199" s="153"/>
    </row>
    <row r="200" spans="1:24" s="49" customFormat="1" ht="12.75" customHeight="1">
      <c r="A200" s="118" t="s">
        <v>48</v>
      </c>
      <c r="B200" s="119" t="s">
        <v>347</v>
      </c>
      <c r="C200" s="110"/>
      <c r="D200" s="111"/>
      <c r="E200" s="120"/>
      <c r="F200" s="53"/>
      <c r="G200" s="112" t="s">
        <v>48</v>
      </c>
      <c r="H200" s="121" t="s">
        <v>189</v>
      </c>
      <c r="I200" s="53"/>
      <c r="J200" s="117"/>
      <c r="K200" s="54"/>
      <c r="L200" s="115"/>
      <c r="M200" s="118" t="s">
        <v>48</v>
      </c>
      <c r="N200" s="119" t="s">
        <v>126</v>
      </c>
      <c r="O200" s="110"/>
      <c r="P200" s="111"/>
      <c r="Q200" s="120"/>
      <c r="R200" s="53"/>
      <c r="S200" s="112" t="s">
        <v>48</v>
      </c>
      <c r="T200" s="177" t="s">
        <v>353</v>
      </c>
      <c r="U200" s="53"/>
      <c r="V200" s="117"/>
      <c r="W200" s="54"/>
      <c r="X200" s="153"/>
    </row>
    <row r="201" spans="1:24" s="49" customFormat="1" ht="12.75" customHeight="1">
      <c r="A201" s="122" t="s">
        <v>49</v>
      </c>
      <c r="B201" s="119" t="s">
        <v>252</v>
      </c>
      <c r="C201" s="123"/>
      <c r="D201" s="111"/>
      <c r="E201" s="120"/>
      <c r="F201" s="124"/>
      <c r="G201" s="116" t="s">
        <v>49</v>
      </c>
      <c r="H201" s="121" t="s">
        <v>152</v>
      </c>
      <c r="I201" s="53"/>
      <c r="J201" s="117"/>
      <c r="K201" s="54"/>
      <c r="L201" s="115"/>
      <c r="M201" s="122" t="s">
        <v>49</v>
      </c>
      <c r="N201" s="119" t="s">
        <v>357</v>
      </c>
      <c r="O201" s="123"/>
      <c r="P201" s="111"/>
      <c r="Q201" s="120"/>
      <c r="R201" s="124"/>
      <c r="S201" s="116" t="s">
        <v>49</v>
      </c>
      <c r="T201" s="121" t="s">
        <v>354</v>
      </c>
      <c r="U201" s="53"/>
      <c r="V201" s="117"/>
      <c r="W201" s="54"/>
      <c r="X201" s="153"/>
    </row>
    <row r="202" spans="1:24" s="49" customFormat="1" ht="12.75" customHeight="1">
      <c r="A202" s="122" t="s">
        <v>50</v>
      </c>
      <c r="B202" s="119" t="s">
        <v>348</v>
      </c>
      <c r="C202" s="110"/>
      <c r="D202" s="111"/>
      <c r="E202" s="120"/>
      <c r="F202" s="124"/>
      <c r="G202" s="116" t="s">
        <v>50</v>
      </c>
      <c r="H202" s="121" t="s">
        <v>342</v>
      </c>
      <c r="I202" s="53"/>
      <c r="J202" s="53"/>
      <c r="K202" s="54"/>
      <c r="L202" s="115"/>
      <c r="M202" s="122" t="s">
        <v>50</v>
      </c>
      <c r="N202" s="119" t="s">
        <v>358</v>
      </c>
      <c r="O202" s="110"/>
      <c r="P202" s="111"/>
      <c r="Q202" s="120"/>
      <c r="R202" s="124"/>
      <c r="S202" s="116" t="s">
        <v>50</v>
      </c>
      <c r="T202" s="121" t="s">
        <v>129</v>
      </c>
      <c r="U202" s="53"/>
      <c r="V202" s="53"/>
      <c r="W202" s="54"/>
      <c r="X202" s="153"/>
    </row>
    <row r="203" spans="1:24" s="49" customFormat="1" ht="12.75" customHeight="1">
      <c r="A203" s="118" t="s">
        <v>51</v>
      </c>
      <c r="B203" s="119" t="s">
        <v>349</v>
      </c>
      <c r="C203" s="123"/>
      <c r="D203" s="111"/>
      <c r="E203" s="120"/>
      <c r="F203" s="53"/>
      <c r="G203" s="112" t="s">
        <v>51</v>
      </c>
      <c r="H203" s="121" t="s">
        <v>343</v>
      </c>
      <c r="I203" s="53"/>
      <c r="J203" s="55" t="s">
        <v>55</v>
      </c>
      <c r="K203" s="54"/>
      <c r="L203" s="115"/>
      <c r="M203" s="118" t="s">
        <v>51</v>
      </c>
      <c r="N203" s="119" t="s">
        <v>317</v>
      </c>
      <c r="O203" s="123"/>
      <c r="P203" s="111"/>
      <c r="Q203" s="120"/>
      <c r="R203" s="53"/>
      <c r="S203" s="112" t="s">
        <v>51</v>
      </c>
      <c r="T203" s="177" t="s">
        <v>169</v>
      </c>
      <c r="U203" s="53"/>
      <c r="V203" s="55" t="s">
        <v>55</v>
      </c>
      <c r="W203" s="54"/>
      <c r="X203" s="153"/>
    </row>
    <row r="204" spans="1:24" s="49" customFormat="1" ht="12.75" customHeight="1">
      <c r="A204" s="125"/>
      <c r="B204" s="123"/>
      <c r="C204" s="123"/>
      <c r="D204" s="111"/>
      <c r="E204" s="112" t="s">
        <v>48</v>
      </c>
      <c r="F204" s="113" t="s">
        <v>344</v>
      </c>
      <c r="G204" s="53"/>
      <c r="H204" s="126"/>
      <c r="I204" s="56" t="s">
        <v>52</v>
      </c>
      <c r="J204" s="175" t="s">
        <v>412</v>
      </c>
      <c r="K204" s="54"/>
      <c r="L204" s="115"/>
      <c r="M204" s="125"/>
      <c r="N204" s="123"/>
      <c r="O204" s="123"/>
      <c r="P204" s="111"/>
      <c r="Q204" s="112" t="s">
        <v>48</v>
      </c>
      <c r="R204" s="113" t="s">
        <v>172</v>
      </c>
      <c r="S204" s="53"/>
      <c r="T204" s="126"/>
      <c r="U204" s="56" t="s">
        <v>52</v>
      </c>
      <c r="V204" s="175" t="s">
        <v>414</v>
      </c>
      <c r="W204" s="54"/>
      <c r="X204" s="153"/>
    </row>
    <row r="205" spans="1:24" s="49" customFormat="1" ht="12.75" customHeight="1">
      <c r="A205" s="108"/>
      <c r="B205" s="57" t="s">
        <v>56</v>
      </c>
      <c r="C205" s="110"/>
      <c r="D205" s="111"/>
      <c r="E205" s="116" t="s">
        <v>49</v>
      </c>
      <c r="F205" s="113" t="s">
        <v>345</v>
      </c>
      <c r="G205" s="53"/>
      <c r="H205" s="114"/>
      <c r="I205" s="56" t="s">
        <v>46</v>
      </c>
      <c r="J205" s="176" t="s">
        <v>412</v>
      </c>
      <c r="K205" s="54"/>
      <c r="L205" s="115"/>
      <c r="M205" s="108"/>
      <c r="N205" s="57" t="s">
        <v>56</v>
      </c>
      <c r="O205" s="110"/>
      <c r="P205" s="111"/>
      <c r="Q205" s="116" t="s">
        <v>49</v>
      </c>
      <c r="R205" s="113" t="s">
        <v>273</v>
      </c>
      <c r="S205" s="53"/>
      <c r="T205" s="114"/>
      <c r="U205" s="56" t="s">
        <v>46</v>
      </c>
      <c r="V205" s="176" t="s">
        <v>414</v>
      </c>
      <c r="W205" s="54"/>
      <c r="X205" s="153"/>
    </row>
    <row r="206" spans="1:24" s="49" customFormat="1" ht="12.75" customHeight="1">
      <c r="A206" s="108"/>
      <c r="B206" s="57" t="s">
        <v>399</v>
      </c>
      <c r="C206" s="110"/>
      <c r="D206" s="111"/>
      <c r="E206" s="116" t="s">
        <v>50</v>
      </c>
      <c r="F206" s="113" t="s">
        <v>207</v>
      </c>
      <c r="G206" s="117"/>
      <c r="H206" s="114"/>
      <c r="I206" s="56" t="s">
        <v>54</v>
      </c>
      <c r="J206" s="176" t="s">
        <v>413</v>
      </c>
      <c r="K206" s="54"/>
      <c r="L206" s="115"/>
      <c r="M206" s="108"/>
      <c r="N206" s="57" t="s">
        <v>416</v>
      </c>
      <c r="O206" s="110"/>
      <c r="P206" s="111"/>
      <c r="Q206" s="116" t="s">
        <v>50</v>
      </c>
      <c r="R206" s="173" t="s">
        <v>355</v>
      </c>
      <c r="S206" s="117"/>
      <c r="T206" s="114"/>
      <c r="U206" s="56" t="s">
        <v>54</v>
      </c>
      <c r="V206" s="176" t="s">
        <v>415</v>
      </c>
      <c r="W206" s="54"/>
      <c r="X206" s="153"/>
    </row>
    <row r="207" spans="1:24" s="49" customFormat="1" ht="12.75" customHeight="1">
      <c r="A207" s="127"/>
      <c r="B207" s="58"/>
      <c r="C207" s="58"/>
      <c r="D207" s="111"/>
      <c r="E207" s="112" t="s">
        <v>51</v>
      </c>
      <c r="F207" s="119" t="s">
        <v>346</v>
      </c>
      <c r="G207" s="58"/>
      <c r="H207" s="58"/>
      <c r="I207" s="59" t="s">
        <v>53</v>
      </c>
      <c r="J207" s="176" t="s">
        <v>413</v>
      </c>
      <c r="K207" s="60"/>
      <c r="L207" s="128"/>
      <c r="M207" s="127"/>
      <c r="N207" s="58"/>
      <c r="O207" s="58"/>
      <c r="P207" s="111"/>
      <c r="Q207" s="112" t="s">
        <v>51</v>
      </c>
      <c r="R207" s="119" t="s">
        <v>356</v>
      </c>
      <c r="S207" s="58"/>
      <c r="T207" s="58"/>
      <c r="U207" s="59" t="s">
        <v>53</v>
      </c>
      <c r="V207" s="176" t="s">
        <v>415</v>
      </c>
      <c r="W207" s="60"/>
      <c r="X207" s="153"/>
    </row>
    <row r="208" spans="1:30" ht="4.5" customHeight="1">
      <c r="A208" s="129"/>
      <c r="B208" s="130"/>
      <c r="C208" s="131"/>
      <c r="D208" s="132"/>
      <c r="E208" s="133"/>
      <c r="F208" s="134"/>
      <c r="G208" s="135"/>
      <c r="H208" s="135"/>
      <c r="I208" s="131"/>
      <c r="J208" s="130"/>
      <c r="K208" s="136"/>
      <c r="L208" s="137"/>
      <c r="M208" s="129"/>
      <c r="N208" s="130"/>
      <c r="O208" s="131"/>
      <c r="P208" s="132"/>
      <c r="Q208" s="133"/>
      <c r="R208" s="134"/>
      <c r="S208" s="135"/>
      <c r="T208" s="135"/>
      <c r="U208" s="131"/>
      <c r="V208" s="130"/>
      <c r="W208" s="136"/>
      <c r="X208" s="153"/>
      <c r="Y208" s="49"/>
      <c r="Z208" s="49"/>
      <c r="AA208" s="49"/>
      <c r="AB208" s="49"/>
      <c r="AC208" s="49"/>
      <c r="AD208" s="49"/>
    </row>
    <row r="209" spans="1:30" ht="14.25" customHeight="1">
      <c r="A209" s="16"/>
      <c r="B209" s="16" t="s">
        <v>10</v>
      </c>
      <c r="C209" s="17"/>
      <c r="D209" s="18" t="s">
        <v>11</v>
      </c>
      <c r="E209" s="18" t="s">
        <v>12</v>
      </c>
      <c r="F209" s="18" t="s">
        <v>13</v>
      </c>
      <c r="G209" s="19" t="s">
        <v>14</v>
      </c>
      <c r="H209" s="20"/>
      <c r="I209" s="17" t="s">
        <v>15</v>
      </c>
      <c r="J209" s="18" t="s">
        <v>10</v>
      </c>
      <c r="K209" s="16" t="s">
        <v>16</v>
      </c>
      <c r="L209" s="9">
        <v>150</v>
      </c>
      <c r="M209" s="16"/>
      <c r="N209" s="16" t="s">
        <v>10</v>
      </c>
      <c r="O209" s="17"/>
      <c r="P209" s="18" t="s">
        <v>11</v>
      </c>
      <c r="Q209" s="18" t="s">
        <v>12</v>
      </c>
      <c r="R209" s="18" t="s">
        <v>13</v>
      </c>
      <c r="S209" s="19" t="s">
        <v>14</v>
      </c>
      <c r="T209" s="20"/>
      <c r="U209" s="17" t="s">
        <v>15</v>
      </c>
      <c r="V209" s="18" t="s">
        <v>10</v>
      </c>
      <c r="W209" s="138" t="s">
        <v>16</v>
      </c>
      <c r="X209" s="166" t="s">
        <v>60</v>
      </c>
      <c r="Y209" s="167"/>
      <c r="Z209" s="168"/>
      <c r="AA209" s="169" t="s">
        <v>61</v>
      </c>
      <c r="AB209" s="170"/>
      <c r="AC209" s="171"/>
      <c r="AD209" s="49"/>
    </row>
    <row r="210" spans="1:30" ht="14.25" customHeight="1">
      <c r="A210" s="21" t="s">
        <v>16</v>
      </c>
      <c r="B210" s="21" t="s">
        <v>17</v>
      </c>
      <c r="C210" s="22" t="s">
        <v>18</v>
      </c>
      <c r="D210" s="139" t="s">
        <v>19</v>
      </c>
      <c r="E210" s="139" t="s">
        <v>20</v>
      </c>
      <c r="F210" s="139"/>
      <c r="G210" s="23" t="s">
        <v>18</v>
      </c>
      <c r="H210" s="23" t="s">
        <v>15</v>
      </c>
      <c r="I210" s="22"/>
      <c r="J210" s="21" t="s">
        <v>17</v>
      </c>
      <c r="K210" s="21"/>
      <c r="L210" s="9">
        <v>150</v>
      </c>
      <c r="M210" s="21" t="s">
        <v>16</v>
      </c>
      <c r="N210" s="21" t="s">
        <v>17</v>
      </c>
      <c r="O210" s="22" t="s">
        <v>18</v>
      </c>
      <c r="P210" s="139" t="s">
        <v>19</v>
      </c>
      <c r="Q210" s="139" t="s">
        <v>20</v>
      </c>
      <c r="R210" s="139"/>
      <c r="S210" s="23" t="s">
        <v>18</v>
      </c>
      <c r="T210" s="23" t="s">
        <v>15</v>
      </c>
      <c r="U210" s="22"/>
      <c r="V210" s="21" t="s">
        <v>17</v>
      </c>
      <c r="W210" s="140"/>
      <c r="X210" s="84" t="s">
        <v>59</v>
      </c>
      <c r="Y210" s="172" t="s">
        <v>64</v>
      </c>
      <c r="Z210" s="168"/>
      <c r="AA210" s="84" t="s">
        <v>59</v>
      </c>
      <c r="AB210" s="170" t="s">
        <v>64</v>
      </c>
      <c r="AC210" s="171"/>
      <c r="AD210" s="49"/>
    </row>
    <row r="211" spans="1:30" ht="16.5" customHeight="1">
      <c r="A211" s="145">
        <v>9.1875</v>
      </c>
      <c r="B211" s="147">
        <v>8</v>
      </c>
      <c r="C211" s="142">
        <v>2</v>
      </c>
      <c r="D211" s="157" t="s">
        <v>116</v>
      </c>
      <c r="E211" s="149" t="s">
        <v>46</v>
      </c>
      <c r="F211" s="155">
        <v>9</v>
      </c>
      <c r="G211" s="156">
        <v>530</v>
      </c>
      <c r="H211" s="156"/>
      <c r="I211" s="143">
        <v>3</v>
      </c>
      <c r="J211" s="144">
        <v>0</v>
      </c>
      <c r="K211" s="148">
        <v>-9.1875</v>
      </c>
      <c r="L211" s="9"/>
      <c r="M211" s="145">
        <v>-9.125</v>
      </c>
      <c r="N211" s="147">
        <v>0</v>
      </c>
      <c r="O211" s="142">
        <v>2</v>
      </c>
      <c r="P211" s="157" t="s">
        <v>102</v>
      </c>
      <c r="Q211" s="149" t="s">
        <v>53</v>
      </c>
      <c r="R211" s="155">
        <v>10</v>
      </c>
      <c r="S211" s="156"/>
      <c r="T211" s="156">
        <v>420</v>
      </c>
      <c r="U211" s="143">
        <v>3</v>
      </c>
      <c r="V211" s="144">
        <v>8</v>
      </c>
      <c r="W211" s="141">
        <v>9.125</v>
      </c>
      <c r="X211" s="78" t="str">
        <f>C211&amp;"+"&amp;I211</f>
        <v>2+3</v>
      </c>
      <c r="Y211" s="79">
        <f>IF(AND(G211&gt;0,G211&lt;1),2*G211,MATCH(A211,{-40000,-0.4999999999,0.5,40000},1)-1)</f>
        <v>2</v>
      </c>
      <c r="Z211" s="75">
        <f>IF(AND(H211&gt;0,H211&lt;1),2*H211,MATCH(K211,{-40000,-0.4999999999,0.5,40000},1)-1)</f>
        <v>0</v>
      </c>
      <c r="AA211" s="78" t="str">
        <f>O211&amp;"+"&amp;U211</f>
        <v>2+3</v>
      </c>
      <c r="AB211" s="79">
        <f>IF(AND(S211&gt;0,S211&lt;1),2*S211,MATCH(M211,{-40000,-0.4999999999,0.5,40000},1)-1)</f>
        <v>0</v>
      </c>
      <c r="AC211" s="75">
        <f>IF(AND(T211&gt;0,T211&lt;1),2*T211,MATCH(W211,{-40000,-0.4999999999,0.5,40000},1)-1)</f>
        <v>2</v>
      </c>
      <c r="AD211" s="49"/>
    </row>
    <row r="212" spans="1:30" ht="16.5" customHeight="1">
      <c r="A212" s="145">
        <v>0.875</v>
      </c>
      <c r="B212" s="147">
        <v>6</v>
      </c>
      <c r="C212" s="142">
        <v>5</v>
      </c>
      <c r="D212" s="159" t="s">
        <v>103</v>
      </c>
      <c r="E212" s="149" t="s">
        <v>46</v>
      </c>
      <c r="F212" s="155">
        <v>9</v>
      </c>
      <c r="G212" s="156">
        <v>140</v>
      </c>
      <c r="H212" s="156"/>
      <c r="I212" s="143">
        <v>4</v>
      </c>
      <c r="J212" s="144">
        <v>2</v>
      </c>
      <c r="K212" s="148">
        <v>-0.875</v>
      </c>
      <c r="L212" s="9"/>
      <c r="M212" s="145">
        <v>1.875</v>
      </c>
      <c r="N212" s="147">
        <v>4</v>
      </c>
      <c r="O212" s="142">
        <v>5</v>
      </c>
      <c r="P212" s="159" t="s">
        <v>117</v>
      </c>
      <c r="Q212" s="149" t="s">
        <v>53</v>
      </c>
      <c r="R212" s="155">
        <v>10</v>
      </c>
      <c r="S212" s="156">
        <v>100</v>
      </c>
      <c r="T212" s="156"/>
      <c r="U212" s="143">
        <v>4</v>
      </c>
      <c r="V212" s="144">
        <v>4</v>
      </c>
      <c r="W212" s="141">
        <v>-1.875</v>
      </c>
      <c r="X212" s="80" t="str">
        <f>C212&amp;"+"&amp;I212</f>
        <v>5+4</v>
      </c>
      <c r="Y212" s="81">
        <f>IF(AND(G212&gt;0,G212&lt;1),2*G212,MATCH(A212,{-40000,-0.4999999999,0.5,40000},1)-1)</f>
        <v>2</v>
      </c>
      <c r="Z212" s="76">
        <f>IF(AND(H212&gt;0,H212&lt;1),2*H212,MATCH(K212,{-40000,-0.4999999999,0.5,40000},1)-1)</f>
        <v>0</v>
      </c>
      <c r="AA212" s="80" t="str">
        <f>O212&amp;"+"&amp;U212</f>
        <v>5+4</v>
      </c>
      <c r="AB212" s="81">
        <f>IF(AND(S212&gt;0,S212&lt;1),2*S212,MATCH(M212,{-40000,-0.4999999999,0.5,40000},1)-1)</f>
        <v>2</v>
      </c>
      <c r="AC212" s="76">
        <f>IF(AND(T212&gt;0,T212&lt;1),2*T212,MATCH(W212,{-40000,-0.4999999999,0.5,40000},1)-1)</f>
        <v>0</v>
      </c>
      <c r="AD212" s="49"/>
    </row>
    <row r="213" spans="1:30" ht="16.5" customHeight="1">
      <c r="A213" s="145">
        <v>-4.1875</v>
      </c>
      <c r="B213" s="147">
        <v>0</v>
      </c>
      <c r="C213" s="142">
        <v>9</v>
      </c>
      <c r="D213" s="157" t="s">
        <v>102</v>
      </c>
      <c r="E213" s="149" t="s">
        <v>46</v>
      </c>
      <c r="F213" s="155">
        <v>9</v>
      </c>
      <c r="G213" s="156"/>
      <c r="H213" s="156">
        <v>50</v>
      </c>
      <c r="I213" s="143">
        <v>8</v>
      </c>
      <c r="J213" s="144">
        <v>8</v>
      </c>
      <c r="K213" s="148">
        <v>4.1875</v>
      </c>
      <c r="L213" s="9"/>
      <c r="M213" s="145">
        <v>6.625</v>
      </c>
      <c r="N213" s="147">
        <v>8</v>
      </c>
      <c r="O213" s="142">
        <v>9</v>
      </c>
      <c r="P213" s="157" t="s">
        <v>117</v>
      </c>
      <c r="Q213" s="149" t="s">
        <v>53</v>
      </c>
      <c r="R213" s="155">
        <v>9</v>
      </c>
      <c r="S213" s="156">
        <v>300</v>
      </c>
      <c r="T213" s="156"/>
      <c r="U213" s="143">
        <v>8</v>
      </c>
      <c r="V213" s="144">
        <v>0</v>
      </c>
      <c r="W213" s="141">
        <v>-6.625</v>
      </c>
      <c r="X213" s="80" t="str">
        <f>C213&amp;"+"&amp;I213</f>
        <v>9+8</v>
      </c>
      <c r="Y213" s="81">
        <f>IF(AND(G213&gt;0,G213&lt;1),2*G213,MATCH(A213,{-40000,-0.4999999999,0.5,40000},1)-1)</f>
        <v>0</v>
      </c>
      <c r="Z213" s="76">
        <f>IF(AND(H213&gt;0,H213&lt;1),2*H213,MATCH(K213,{-40000,-0.4999999999,0.5,40000},1)-1)</f>
        <v>2</v>
      </c>
      <c r="AA213" s="80" t="str">
        <f>O213&amp;"+"&amp;U213</f>
        <v>9+8</v>
      </c>
      <c r="AB213" s="81">
        <f>IF(AND(S213&gt;0,S213&lt;1),2*S213,MATCH(M213,{-40000,-0.4999999999,0.5,40000},1)-1)</f>
        <v>2</v>
      </c>
      <c r="AC213" s="76">
        <f>IF(AND(T213&gt;0,T213&lt;1),2*T213,MATCH(W213,{-40000,-0.4999999999,0.5,40000},1)-1)</f>
        <v>0</v>
      </c>
      <c r="AD213" s="49"/>
    </row>
    <row r="214" spans="1:30" ht="16.5" customHeight="1">
      <c r="A214" s="145">
        <v>-0.125</v>
      </c>
      <c r="B214" s="147">
        <v>4</v>
      </c>
      <c r="C214" s="142">
        <v>6</v>
      </c>
      <c r="D214" s="157" t="s">
        <v>97</v>
      </c>
      <c r="E214" s="149" t="s">
        <v>53</v>
      </c>
      <c r="F214" s="155">
        <v>8</v>
      </c>
      <c r="G214" s="156">
        <v>100</v>
      </c>
      <c r="H214" s="156"/>
      <c r="I214" s="143">
        <v>7</v>
      </c>
      <c r="J214" s="144">
        <v>4</v>
      </c>
      <c r="K214" s="148">
        <v>0.125</v>
      </c>
      <c r="L214" s="9"/>
      <c r="M214" s="145">
        <v>2.75</v>
      </c>
      <c r="N214" s="147">
        <v>6</v>
      </c>
      <c r="O214" s="142">
        <v>6</v>
      </c>
      <c r="P214" s="157" t="s">
        <v>93</v>
      </c>
      <c r="Q214" s="149" t="s">
        <v>46</v>
      </c>
      <c r="R214" s="155">
        <v>10</v>
      </c>
      <c r="S214" s="156">
        <v>130</v>
      </c>
      <c r="T214" s="156"/>
      <c r="U214" s="143">
        <v>7</v>
      </c>
      <c r="V214" s="144">
        <v>2</v>
      </c>
      <c r="W214" s="141">
        <v>-2.75</v>
      </c>
      <c r="X214" s="80" t="str">
        <f>C214&amp;"+"&amp;I214</f>
        <v>6+7</v>
      </c>
      <c r="Y214" s="81">
        <f>IF(AND(G214&gt;0,G214&lt;1),2*G214,MATCH(A214,{-40000,-0.4999999999,0.5,40000},1)-1)</f>
        <v>1</v>
      </c>
      <c r="Z214" s="76">
        <f>IF(AND(H214&gt;0,H214&lt;1),2*H214,MATCH(K214,{-40000,-0.4999999999,0.5,40000},1)-1)</f>
        <v>1</v>
      </c>
      <c r="AA214" s="80" t="str">
        <f>O214&amp;"+"&amp;U214</f>
        <v>6+7</v>
      </c>
      <c r="AB214" s="81">
        <f>IF(AND(S214&gt;0,S214&lt;1),2*S214,MATCH(M214,{-40000,-0.4999999999,0.5,40000},1)-1)</f>
        <v>2</v>
      </c>
      <c r="AC214" s="76">
        <f>IF(AND(T214&gt;0,T214&lt;1),2*T214,MATCH(W214,{-40000,-0.4999999999,0.5,40000},1)-1)</f>
        <v>0</v>
      </c>
      <c r="AD214" s="49"/>
    </row>
    <row r="215" spans="1:30" ht="16.5" customHeight="1">
      <c r="A215" s="145">
        <v>-1.9375</v>
      </c>
      <c r="B215" s="147">
        <v>2</v>
      </c>
      <c r="C215" s="142">
        <v>1</v>
      </c>
      <c r="D215" s="157" t="s">
        <v>95</v>
      </c>
      <c r="E215" s="149" t="s">
        <v>53</v>
      </c>
      <c r="F215" s="155">
        <v>9</v>
      </c>
      <c r="G215" s="156">
        <v>50</v>
      </c>
      <c r="H215" s="156"/>
      <c r="I215" s="143">
        <v>10</v>
      </c>
      <c r="J215" s="144">
        <v>6</v>
      </c>
      <c r="K215" s="148">
        <v>1.9375</v>
      </c>
      <c r="L215" s="9"/>
      <c r="M215" s="145">
        <v>-4.9375</v>
      </c>
      <c r="N215" s="147">
        <v>2</v>
      </c>
      <c r="O215" s="142">
        <v>1</v>
      </c>
      <c r="P215" s="154" t="s">
        <v>119</v>
      </c>
      <c r="Q215" s="149" t="s">
        <v>46</v>
      </c>
      <c r="R215" s="155">
        <v>8</v>
      </c>
      <c r="S215" s="156"/>
      <c r="T215" s="156">
        <v>200</v>
      </c>
      <c r="U215" s="143">
        <v>10</v>
      </c>
      <c r="V215" s="144">
        <v>6</v>
      </c>
      <c r="W215" s="141">
        <v>4.9375</v>
      </c>
      <c r="X215" s="82" t="str">
        <f>C215&amp;"+"&amp;I215</f>
        <v>1+10</v>
      </c>
      <c r="Y215" s="83">
        <f>IF(AND(G215&gt;0,G215&lt;1),2*G215,MATCH(A215,{-40000,-0.4999999999,0.5,40000},1)-1)</f>
        <v>0</v>
      </c>
      <c r="Z215" s="77">
        <f>IF(AND(H215&gt;0,H215&lt;1),2*H215,MATCH(K215,{-40000,-0.4999999999,0.5,40000},1)-1)</f>
        <v>2</v>
      </c>
      <c r="AA215" s="82" t="str">
        <f>O215&amp;"+"&amp;U215</f>
        <v>1+10</v>
      </c>
      <c r="AB215" s="83">
        <f>IF(AND(S215&gt;0,S215&lt;1),2*S215,MATCH(M215,{-40000,-0.4999999999,0.5,40000},1)-1)</f>
        <v>0</v>
      </c>
      <c r="AC215" s="77">
        <f>IF(AND(T215&gt;0,T215&lt;1),2*T215,MATCH(W215,{-40000,-0.4999999999,0.5,40000},1)-1)</f>
        <v>2</v>
      </c>
      <c r="AD215" s="49"/>
    </row>
    <row r="216" spans="24:30" ht="12.75">
      <c r="X216" s="153"/>
      <c r="Y216" s="49"/>
      <c r="Z216" s="49"/>
      <c r="AA216" s="49"/>
      <c r="AB216" s="49"/>
      <c r="AC216" s="49"/>
      <c r="AD216" s="49"/>
    </row>
    <row r="217" spans="24:30" ht="12.75">
      <c r="X217" s="153"/>
      <c r="Y217" s="49"/>
      <c r="Z217" s="49"/>
      <c r="AA217" s="49"/>
      <c r="AB217" s="49"/>
      <c r="AC217" s="49"/>
      <c r="AD217" s="49"/>
    </row>
    <row r="218" spans="24:30" ht="12.75">
      <c r="X218" s="153"/>
      <c r="Y218" s="49"/>
      <c r="Z218" s="49"/>
      <c r="AA218" s="49"/>
      <c r="AB218" s="49"/>
      <c r="AC218" s="49"/>
      <c r="AD218" s="49"/>
    </row>
    <row r="219" spans="24:30" ht="12.75">
      <c r="X219" s="153"/>
      <c r="Y219" s="49"/>
      <c r="Z219" s="49"/>
      <c r="AA219" s="49"/>
      <c r="AB219" s="49"/>
      <c r="AC219" s="49"/>
      <c r="AD219" s="49"/>
    </row>
    <row r="220" spans="24:30" ht="12.75">
      <c r="X220" s="153"/>
      <c r="Y220" s="49"/>
      <c r="Z220" s="49"/>
      <c r="AA220" s="49"/>
      <c r="AB220" s="49"/>
      <c r="AC220" s="49"/>
      <c r="AD220" s="49"/>
    </row>
    <row r="221" spans="24:30" ht="12.75">
      <c r="X221" s="153"/>
      <c r="Y221" s="49"/>
      <c r="Z221" s="49"/>
      <c r="AA221" s="49"/>
      <c r="AB221" s="49"/>
      <c r="AC221" s="49"/>
      <c r="AD221" s="49"/>
    </row>
    <row r="222" spans="24:30" ht="12.75">
      <c r="X222" s="153"/>
      <c r="Y222" s="49"/>
      <c r="Z222" s="49"/>
      <c r="AA222" s="49"/>
      <c r="AB222" s="49"/>
      <c r="AC222" s="49"/>
      <c r="AD222" s="49"/>
    </row>
    <row r="223" spans="24:30" ht="12.75">
      <c r="X223" s="153"/>
      <c r="Y223" s="49"/>
      <c r="Z223" s="49"/>
      <c r="AA223" s="49"/>
      <c r="AB223" s="49"/>
      <c r="AC223" s="49"/>
      <c r="AD223" s="49"/>
    </row>
    <row r="224" spans="24:30" ht="12.75">
      <c r="X224" s="153"/>
      <c r="Y224" s="49"/>
      <c r="Z224" s="49"/>
      <c r="AA224" s="49"/>
      <c r="AB224" s="49"/>
      <c r="AC224" s="49"/>
      <c r="AD224" s="49"/>
    </row>
    <row r="225" spans="24:30" ht="12.75">
      <c r="X225" s="153"/>
      <c r="Y225" s="49"/>
      <c r="Z225" s="49"/>
      <c r="AA225" s="49"/>
      <c r="AB225" s="49"/>
      <c r="AC225" s="49"/>
      <c r="AD225" s="49"/>
    </row>
    <row r="226" spans="24:30" ht="12.75">
      <c r="X226" s="153"/>
      <c r="Y226" s="49"/>
      <c r="Z226" s="49"/>
      <c r="AA226" s="49"/>
      <c r="AB226" s="49"/>
      <c r="AC226" s="49"/>
      <c r="AD226" s="49"/>
    </row>
    <row r="227" spans="24:30" ht="12.75">
      <c r="X227" s="153"/>
      <c r="Y227" s="49"/>
      <c r="Z227" s="49"/>
      <c r="AA227" s="49"/>
      <c r="AB227" s="49"/>
      <c r="AC227" s="49"/>
      <c r="AD227" s="49"/>
    </row>
    <row r="228" spans="24:30" ht="12.75">
      <c r="X228" s="153"/>
      <c r="Y228" s="49"/>
      <c r="Z228" s="49"/>
      <c r="AA228" s="49"/>
      <c r="AB228" s="49"/>
      <c r="AC228" s="49"/>
      <c r="AD228" s="49"/>
    </row>
    <row r="229" spans="24:30" ht="12.75">
      <c r="X229" s="153"/>
      <c r="Y229" s="49"/>
      <c r="Z229" s="49"/>
      <c r="AA229" s="49"/>
      <c r="AB229" s="49"/>
      <c r="AC229" s="49"/>
      <c r="AD229" s="49"/>
    </row>
    <row r="230" spans="24:30" ht="12.75">
      <c r="X230" s="153"/>
      <c r="Y230" s="49"/>
      <c r="Z230" s="49"/>
      <c r="AA230" s="49"/>
      <c r="AB230" s="49"/>
      <c r="AC230" s="49"/>
      <c r="AD230" s="49"/>
    </row>
    <row r="231" spans="24:30" ht="12.75">
      <c r="X231" s="153"/>
      <c r="Y231" s="49"/>
      <c r="Z231" s="49"/>
      <c r="AA231" s="49"/>
      <c r="AB231" s="49"/>
      <c r="AC231" s="49"/>
      <c r="AD231" s="49"/>
    </row>
    <row r="232" spans="24:30" ht="12.75">
      <c r="X232" s="153"/>
      <c r="Y232" s="49"/>
      <c r="Z232" s="49"/>
      <c r="AA232" s="49"/>
      <c r="AB232" s="49"/>
      <c r="AC232" s="49"/>
      <c r="AD232" s="49"/>
    </row>
    <row r="233" spans="24:30" ht="12.75">
      <c r="X233" s="153"/>
      <c r="Y233" s="49"/>
      <c r="Z233" s="49"/>
      <c r="AA233" s="49"/>
      <c r="AB233" s="49"/>
      <c r="AC233" s="49"/>
      <c r="AD233" s="49"/>
    </row>
    <row r="234" spans="24:30" ht="12.75">
      <c r="X234" s="153"/>
      <c r="Y234" s="49"/>
      <c r="Z234" s="49"/>
      <c r="AA234" s="49"/>
      <c r="AB234" s="49"/>
      <c r="AC234" s="49"/>
      <c r="AD234" s="49"/>
    </row>
    <row r="235" spans="24:30" ht="12.75">
      <c r="X235" s="153"/>
      <c r="Y235" s="49"/>
      <c r="Z235" s="49"/>
      <c r="AA235" s="49"/>
      <c r="AB235" s="49"/>
      <c r="AC235" s="49"/>
      <c r="AD235" s="49"/>
    </row>
    <row r="236" spans="24:30" ht="12.75">
      <c r="X236" s="153"/>
      <c r="Y236" s="49"/>
      <c r="Z236" s="49"/>
      <c r="AA236" s="49"/>
      <c r="AB236" s="49"/>
      <c r="AC236" s="49"/>
      <c r="AD236" s="49"/>
    </row>
    <row r="237" spans="24:30" ht="12.75">
      <c r="X237" s="153"/>
      <c r="Y237" s="49"/>
      <c r="Z237" s="49"/>
      <c r="AA237" s="49"/>
      <c r="AB237" s="49"/>
      <c r="AC237" s="49"/>
      <c r="AD237" s="49"/>
    </row>
    <row r="238" spans="24:30" ht="12.75">
      <c r="X238" s="153"/>
      <c r="Y238" s="49"/>
      <c r="Z238" s="49"/>
      <c r="AA238" s="49"/>
      <c r="AB238" s="49"/>
      <c r="AC238" s="49"/>
      <c r="AD238" s="49"/>
    </row>
    <row r="239" spans="24:30" ht="12.75">
      <c r="X239" s="153"/>
      <c r="Y239" s="49"/>
      <c r="Z239" s="49"/>
      <c r="AA239" s="49"/>
      <c r="AB239" s="49"/>
      <c r="AC239" s="49"/>
      <c r="AD239" s="49"/>
    </row>
    <row r="240" spans="24:30" ht="12.75">
      <c r="X240" s="153"/>
      <c r="Y240" s="49"/>
      <c r="Z240" s="49"/>
      <c r="AA240" s="49"/>
      <c r="AB240" s="49"/>
      <c r="AC240" s="49"/>
      <c r="AD240" s="49"/>
    </row>
    <row r="241" spans="24:30" ht="12.75">
      <c r="X241" s="153"/>
      <c r="Y241" s="49"/>
      <c r="Z241" s="49"/>
      <c r="AA241" s="49"/>
      <c r="AB241" s="49"/>
      <c r="AC241" s="49"/>
      <c r="AD241" s="49"/>
    </row>
    <row r="242" spans="24:30" ht="12.75">
      <c r="X242" s="153"/>
      <c r="Y242" s="49"/>
      <c r="Z242" s="49"/>
      <c r="AA242" s="49"/>
      <c r="AB242" s="49"/>
      <c r="AC242" s="49"/>
      <c r="AD242" s="49"/>
    </row>
    <row r="243" spans="24:30" ht="12.75">
      <c r="X243" s="153"/>
      <c r="Y243" s="49"/>
      <c r="Z243" s="49"/>
      <c r="AA243" s="49"/>
      <c r="AB243" s="49"/>
      <c r="AC243" s="49"/>
      <c r="AD243" s="49"/>
    </row>
    <row r="244" spans="24:30" ht="12.75">
      <c r="X244" s="153"/>
      <c r="Y244" s="49"/>
      <c r="Z244" s="49"/>
      <c r="AA244" s="49"/>
      <c r="AB244" s="49"/>
      <c r="AC244" s="49"/>
      <c r="AD244" s="49"/>
    </row>
    <row r="245" spans="24:30" ht="12.75">
      <c r="X245" s="153"/>
      <c r="Y245" s="49"/>
      <c r="Z245" s="49"/>
      <c r="AA245" s="49"/>
      <c r="AB245" s="49"/>
      <c r="AC245" s="49"/>
      <c r="AD245" s="49"/>
    </row>
    <row r="246" spans="24:30" ht="12.75">
      <c r="X246" s="153"/>
      <c r="Y246" s="49"/>
      <c r="Z246" s="49"/>
      <c r="AA246" s="49"/>
      <c r="AB246" s="49"/>
      <c r="AC246" s="49"/>
      <c r="AD246" s="49"/>
    </row>
    <row r="247" spans="24:30" ht="12.75">
      <c r="X247" s="153"/>
      <c r="Y247" s="49"/>
      <c r="Z247" s="49"/>
      <c r="AA247" s="49"/>
      <c r="AB247" s="49"/>
      <c r="AC247" s="49"/>
      <c r="AD247" s="49"/>
    </row>
    <row r="248" spans="24:30" ht="12.75">
      <c r="X248" s="153"/>
      <c r="Y248" s="49"/>
      <c r="Z248" s="49"/>
      <c r="AA248" s="49"/>
      <c r="AB248" s="49"/>
      <c r="AC248" s="49"/>
      <c r="AD248" s="49"/>
    </row>
    <row r="249" spans="24:30" ht="12.75">
      <c r="X249" s="153"/>
      <c r="Y249" s="49"/>
      <c r="Z249" s="49"/>
      <c r="AA249" s="49"/>
      <c r="AB249" s="49"/>
      <c r="AC249" s="49"/>
      <c r="AD249" s="49"/>
    </row>
    <row r="250" spans="24:30" ht="12.75">
      <c r="X250" s="153"/>
      <c r="Y250" s="49"/>
      <c r="Z250" s="49"/>
      <c r="AA250" s="49"/>
      <c r="AB250" s="49"/>
      <c r="AC250" s="49"/>
      <c r="AD250" s="49"/>
    </row>
    <row r="251" spans="24:30" ht="12.75">
      <c r="X251" s="153"/>
      <c r="Y251" s="49"/>
      <c r="Z251" s="49"/>
      <c r="AA251" s="49"/>
      <c r="AB251" s="49"/>
      <c r="AC251" s="49"/>
      <c r="AD251" s="49"/>
    </row>
    <row r="252" spans="24:30" ht="12.75">
      <c r="X252" s="153"/>
      <c r="Y252" s="49"/>
      <c r="Z252" s="49"/>
      <c r="AA252" s="49"/>
      <c r="AB252" s="49"/>
      <c r="AC252" s="49"/>
      <c r="AD252" s="49"/>
    </row>
    <row r="253" spans="24:30" ht="12.75">
      <c r="X253" s="153"/>
      <c r="Y253" s="49"/>
      <c r="Z253" s="49"/>
      <c r="AA253" s="49"/>
      <c r="AB253" s="49"/>
      <c r="AC253" s="49"/>
      <c r="AD253" s="49"/>
    </row>
    <row r="254" spans="24:30" ht="12.75">
      <c r="X254" s="153"/>
      <c r="Y254" s="49"/>
      <c r="Z254" s="49"/>
      <c r="AA254" s="49"/>
      <c r="AB254" s="49"/>
      <c r="AC254" s="49"/>
      <c r="AD254" s="49"/>
    </row>
    <row r="255" spans="24:30" ht="12.75">
      <c r="X255" s="153"/>
      <c r="Y255" s="49"/>
      <c r="Z255" s="49"/>
      <c r="AA255" s="49"/>
      <c r="AB255" s="49"/>
      <c r="AC255" s="49"/>
      <c r="AD255" s="49"/>
    </row>
    <row r="256" spans="24:30" ht="12.75">
      <c r="X256" s="153"/>
      <c r="Y256" s="49"/>
      <c r="Z256" s="49"/>
      <c r="AA256" s="49"/>
      <c r="AB256" s="49"/>
      <c r="AC256" s="49"/>
      <c r="AD256" s="49"/>
    </row>
    <row r="257" spans="24:30" ht="12.75">
      <c r="X257" s="153"/>
      <c r="Y257" s="49"/>
      <c r="Z257" s="49"/>
      <c r="AA257" s="49"/>
      <c r="AB257" s="49"/>
      <c r="AC257" s="49"/>
      <c r="AD257" s="49"/>
    </row>
    <row r="258" spans="24:30" ht="12.75">
      <c r="X258" s="153"/>
      <c r="Y258" s="49"/>
      <c r="Z258" s="49"/>
      <c r="AA258" s="49"/>
      <c r="AB258" s="49"/>
      <c r="AC258" s="49"/>
      <c r="AD258" s="49"/>
    </row>
    <row r="259" spans="24:30" ht="12.75">
      <c r="X259" s="153"/>
      <c r="Y259" s="49"/>
      <c r="Z259" s="49"/>
      <c r="AA259" s="49"/>
      <c r="AB259" s="49"/>
      <c r="AC259" s="49"/>
      <c r="AD259" s="49"/>
    </row>
    <row r="260" spans="24:30" ht="12.75">
      <c r="X260" s="153"/>
      <c r="Y260" s="49"/>
      <c r="Z260" s="49"/>
      <c r="AA260" s="49"/>
      <c r="AB260" s="49"/>
      <c r="AC260" s="49"/>
      <c r="AD260" s="49"/>
    </row>
    <row r="261" spans="24:30" ht="12.75">
      <c r="X261" s="153"/>
      <c r="Y261" s="49"/>
      <c r="Z261" s="49"/>
      <c r="AA261" s="49"/>
      <c r="AB261" s="49"/>
      <c r="AC261" s="49"/>
      <c r="AD261" s="49"/>
    </row>
    <row r="262" spans="24:30" ht="12.75">
      <c r="X262" s="153"/>
      <c r="Y262" s="49"/>
      <c r="Z262" s="49"/>
      <c r="AA262" s="49"/>
      <c r="AB262" s="49"/>
      <c r="AC262" s="49"/>
      <c r="AD262" s="49"/>
    </row>
    <row r="263" spans="24:30" ht="12.75">
      <c r="X263" s="153"/>
      <c r="Y263" s="49"/>
      <c r="Z263" s="49"/>
      <c r="AA263" s="49"/>
      <c r="AB263" s="49"/>
      <c r="AC263" s="49"/>
      <c r="AD263" s="49"/>
    </row>
    <row r="264" spans="24:30" ht="12.75">
      <c r="X264" s="153"/>
      <c r="Y264" s="49"/>
      <c r="Z264" s="49"/>
      <c r="AA264" s="49"/>
      <c r="AB264" s="49"/>
      <c r="AC264" s="49"/>
      <c r="AD264" s="49"/>
    </row>
    <row r="265" spans="24:30" ht="12.75">
      <c r="X265" s="153"/>
      <c r="Y265" s="49"/>
      <c r="Z265" s="49"/>
      <c r="AA265" s="49"/>
      <c r="AB265" s="49"/>
      <c r="AC265" s="49"/>
      <c r="AD265" s="49"/>
    </row>
    <row r="266" spans="24:30" ht="12.75">
      <c r="X266" s="153"/>
      <c r="Y266" s="49"/>
      <c r="Z266" s="49"/>
      <c r="AA266" s="49"/>
      <c r="AB266" s="49"/>
      <c r="AC266" s="49"/>
      <c r="AD266" s="49"/>
    </row>
    <row r="267" spans="24:30" ht="12.75">
      <c r="X267" s="153"/>
      <c r="Y267" s="49"/>
      <c r="Z267" s="49"/>
      <c r="AA267" s="49"/>
      <c r="AB267" s="49"/>
      <c r="AC267" s="49"/>
      <c r="AD267" s="49"/>
    </row>
    <row r="268" spans="24:30" ht="12.75">
      <c r="X268" s="153"/>
      <c r="Y268" s="49"/>
      <c r="Z268" s="49"/>
      <c r="AA268" s="49"/>
      <c r="AB268" s="49"/>
      <c r="AC268" s="49"/>
      <c r="AD268" s="49"/>
    </row>
    <row r="269" spans="24:30" ht="12.75">
      <c r="X269" s="153"/>
      <c r="Y269" s="49"/>
      <c r="Z269" s="49"/>
      <c r="AA269" s="49"/>
      <c r="AB269" s="49"/>
      <c r="AC269" s="49"/>
      <c r="AD269" s="49"/>
    </row>
    <row r="270" spans="24:30" ht="12.75">
      <c r="X270" s="153"/>
      <c r="Y270" s="49"/>
      <c r="Z270" s="49"/>
      <c r="AA270" s="49"/>
      <c r="AB270" s="49"/>
      <c r="AC270" s="49"/>
      <c r="AD270" s="49"/>
    </row>
    <row r="271" spans="24:30" ht="12.75">
      <c r="X271" s="153"/>
      <c r="Y271" s="49"/>
      <c r="Z271" s="49"/>
      <c r="AA271" s="49"/>
      <c r="AB271" s="49"/>
      <c r="AC271" s="49"/>
      <c r="AD271" s="49"/>
    </row>
    <row r="272" spans="24:30" ht="12.75">
      <c r="X272" s="153"/>
      <c r="Y272" s="49"/>
      <c r="Z272" s="49"/>
      <c r="AA272" s="49"/>
      <c r="AB272" s="49"/>
      <c r="AC272" s="49"/>
      <c r="AD272" s="49"/>
    </row>
    <row r="273" spans="24:30" ht="12.75">
      <c r="X273" s="153"/>
      <c r="Y273" s="49"/>
      <c r="Z273" s="49"/>
      <c r="AA273" s="49"/>
      <c r="AB273" s="49"/>
      <c r="AC273" s="49"/>
      <c r="AD273" s="49"/>
    </row>
    <row r="274" spans="24:30" ht="12.75">
      <c r="X274" s="153"/>
      <c r="Y274" s="49"/>
      <c r="Z274" s="49"/>
      <c r="AA274" s="49"/>
      <c r="AB274" s="49"/>
      <c r="AC274" s="49"/>
      <c r="AD274" s="49"/>
    </row>
    <row r="275" spans="24:30" ht="12.75">
      <c r="X275" s="153"/>
      <c r="Y275" s="49"/>
      <c r="Z275" s="49"/>
      <c r="AA275" s="49"/>
      <c r="AB275" s="49"/>
      <c r="AC275" s="49"/>
      <c r="AD275" s="49"/>
    </row>
    <row r="276" spans="24:30" ht="12.75">
      <c r="X276" s="153"/>
      <c r="Y276" s="49"/>
      <c r="Z276" s="49"/>
      <c r="AA276" s="49"/>
      <c r="AB276" s="49"/>
      <c r="AC276" s="49"/>
      <c r="AD276" s="49"/>
    </row>
    <row r="277" spans="24:30" ht="12.75">
      <c r="X277" s="153"/>
      <c r="Y277" s="49"/>
      <c r="Z277" s="49"/>
      <c r="AA277" s="49"/>
      <c r="AB277" s="49"/>
      <c r="AC277" s="49"/>
      <c r="AD277" s="49"/>
    </row>
    <row r="278" spans="24:30" ht="12.75">
      <c r="X278" s="153"/>
      <c r="Y278" s="49"/>
      <c r="Z278" s="49"/>
      <c r="AA278" s="49"/>
      <c r="AB278" s="49"/>
      <c r="AC278" s="49"/>
      <c r="AD278" s="49"/>
    </row>
    <row r="279" spans="24:30" ht="12.75">
      <c r="X279" s="153"/>
      <c r="Y279" s="49"/>
      <c r="Z279" s="49"/>
      <c r="AA279" s="49"/>
      <c r="AB279" s="49"/>
      <c r="AC279" s="49"/>
      <c r="AD279" s="49"/>
    </row>
    <row r="280" spans="24:30" ht="12.75">
      <c r="X280" s="153"/>
      <c r="Y280" s="49"/>
      <c r="Z280" s="49"/>
      <c r="AA280" s="49"/>
      <c r="AB280" s="49"/>
      <c r="AC280" s="49"/>
      <c r="AD280" s="49"/>
    </row>
    <row r="281" spans="24:30" ht="12.75">
      <c r="X281" s="153"/>
      <c r="Y281" s="49"/>
      <c r="Z281" s="49"/>
      <c r="AA281" s="49"/>
      <c r="AB281" s="49"/>
      <c r="AC281" s="49"/>
      <c r="AD281" s="49"/>
    </row>
    <row r="282" spans="24:30" ht="12.75">
      <c r="X282" s="153"/>
      <c r="Y282" s="49"/>
      <c r="Z282" s="49"/>
      <c r="AA282" s="49"/>
      <c r="AB282" s="49"/>
      <c r="AC282" s="49"/>
      <c r="AD282" s="49"/>
    </row>
    <row r="283" spans="24:30" ht="12.75">
      <c r="X283" s="153"/>
      <c r="Y283" s="49"/>
      <c r="Z283" s="49"/>
      <c r="AA283" s="49"/>
      <c r="AB283" s="49"/>
      <c r="AC283" s="49"/>
      <c r="AD283" s="49"/>
    </row>
    <row r="284" spans="24:30" ht="12.75">
      <c r="X284" s="153"/>
      <c r="Y284" s="49"/>
      <c r="Z284" s="49"/>
      <c r="AA284" s="49"/>
      <c r="AB284" s="49"/>
      <c r="AC284" s="49"/>
      <c r="AD284" s="49"/>
    </row>
    <row r="285" spans="24:30" ht="12.75">
      <c r="X285" s="153"/>
      <c r="Y285" s="49"/>
      <c r="Z285" s="49"/>
      <c r="AA285" s="49"/>
      <c r="AB285" s="49"/>
      <c r="AC285" s="49"/>
      <c r="AD285" s="49"/>
    </row>
    <row r="286" spans="24:30" ht="12.75">
      <c r="X286" s="153"/>
      <c r="Y286" s="49"/>
      <c r="Z286" s="49"/>
      <c r="AA286" s="49"/>
      <c r="AB286" s="49"/>
      <c r="AC286" s="49"/>
      <c r="AD286" s="49"/>
    </row>
    <row r="287" spans="24:30" ht="12.75">
      <c r="X287" s="153"/>
      <c r="Y287" s="49"/>
      <c r="Z287" s="49"/>
      <c r="AA287" s="49"/>
      <c r="AB287" s="49"/>
      <c r="AC287" s="49"/>
      <c r="AD287" s="49"/>
    </row>
    <row r="288" spans="24:30" ht="12.75">
      <c r="X288" s="153"/>
      <c r="Y288" s="49"/>
      <c r="Z288" s="49"/>
      <c r="AA288" s="49"/>
      <c r="AB288" s="49"/>
      <c r="AC288" s="49"/>
      <c r="AD288" s="49"/>
    </row>
    <row r="289" spans="24:30" ht="12.75">
      <c r="X289" s="153"/>
      <c r="Y289" s="49"/>
      <c r="Z289" s="49"/>
      <c r="AA289" s="49"/>
      <c r="AB289" s="49"/>
      <c r="AC289" s="49"/>
      <c r="AD289" s="49"/>
    </row>
    <row r="290" spans="24:30" ht="12.75">
      <c r="X290" s="153"/>
      <c r="Y290" s="49"/>
      <c r="Z290" s="49"/>
      <c r="AA290" s="49"/>
      <c r="AB290" s="49"/>
      <c r="AC290" s="49"/>
      <c r="AD290" s="49"/>
    </row>
    <row r="291" spans="24:30" ht="12.75">
      <c r="X291" s="153"/>
      <c r="Y291" s="49"/>
      <c r="Z291" s="49"/>
      <c r="AA291" s="49"/>
      <c r="AB291" s="49"/>
      <c r="AC291" s="49"/>
      <c r="AD291" s="49"/>
    </row>
    <row r="292" spans="24:30" ht="12.75">
      <c r="X292" s="153"/>
      <c r="Y292" s="49"/>
      <c r="Z292" s="49"/>
      <c r="AA292" s="49"/>
      <c r="AB292" s="49"/>
      <c r="AC292" s="49"/>
      <c r="AD292" s="49"/>
    </row>
    <row r="293" spans="24:30" ht="12.75">
      <c r="X293" s="153"/>
      <c r="Y293" s="49"/>
      <c r="Z293" s="49"/>
      <c r="AA293" s="49"/>
      <c r="AB293" s="49"/>
      <c r="AC293" s="49"/>
      <c r="AD293" s="49"/>
    </row>
    <row r="294" spans="24:30" ht="12.75">
      <c r="X294" s="153"/>
      <c r="Y294" s="49"/>
      <c r="Z294" s="49"/>
      <c r="AA294" s="49"/>
      <c r="AB294" s="49"/>
      <c r="AC294" s="49"/>
      <c r="AD294" s="49"/>
    </row>
    <row r="295" spans="24:30" ht="12.75">
      <c r="X295" s="153"/>
      <c r="Y295" s="49"/>
      <c r="Z295" s="49"/>
      <c r="AA295" s="49"/>
      <c r="AB295" s="49"/>
      <c r="AC295" s="49"/>
      <c r="AD295" s="49"/>
    </row>
    <row r="296" spans="24:30" ht="12.75">
      <c r="X296" s="153"/>
      <c r="Y296" s="49"/>
      <c r="Z296" s="49"/>
      <c r="AA296" s="49"/>
      <c r="AB296" s="49"/>
      <c r="AC296" s="49"/>
      <c r="AD296" s="49"/>
    </row>
    <row r="297" spans="24:30" ht="12.75">
      <c r="X297" s="153"/>
      <c r="Y297" s="49"/>
      <c r="Z297" s="49"/>
      <c r="AA297" s="49"/>
      <c r="AB297" s="49"/>
      <c r="AC297" s="49"/>
      <c r="AD297" s="49"/>
    </row>
    <row r="298" spans="24:30" ht="12.75">
      <c r="X298" s="153"/>
      <c r="Y298" s="49"/>
      <c r="Z298" s="49"/>
      <c r="AA298" s="49"/>
      <c r="AB298" s="49"/>
      <c r="AC298" s="49"/>
      <c r="AD298" s="49"/>
    </row>
    <row r="299" spans="24:30" ht="12.75">
      <c r="X299" s="153"/>
      <c r="Y299" s="49"/>
      <c r="Z299" s="49"/>
      <c r="AA299" s="49"/>
      <c r="AB299" s="49"/>
      <c r="AC299" s="49"/>
      <c r="AD299" s="49"/>
    </row>
    <row r="300" spans="24:30" ht="12.75">
      <c r="X300" s="153"/>
      <c r="Y300" s="49"/>
      <c r="Z300" s="49"/>
      <c r="AA300" s="49"/>
      <c r="AB300" s="49"/>
      <c r="AC300" s="49"/>
      <c r="AD300" s="49"/>
    </row>
    <row r="301" spans="24:30" ht="12.75">
      <c r="X301" s="153"/>
      <c r="Y301" s="49"/>
      <c r="Z301" s="49"/>
      <c r="AA301" s="49"/>
      <c r="AB301" s="49"/>
      <c r="AC301" s="49"/>
      <c r="AD301" s="49"/>
    </row>
    <row r="302" spans="24:30" ht="12.75">
      <c r="X302" s="153"/>
      <c r="Y302" s="49"/>
      <c r="Z302" s="49"/>
      <c r="AA302" s="49"/>
      <c r="AB302" s="49"/>
      <c r="AC302" s="49"/>
      <c r="AD302" s="49"/>
    </row>
    <row r="303" spans="24:30" ht="12.75">
      <c r="X303" s="153"/>
      <c r="Y303" s="49"/>
      <c r="Z303" s="49"/>
      <c r="AA303" s="49"/>
      <c r="AB303" s="49"/>
      <c r="AC303" s="49"/>
      <c r="AD303" s="49"/>
    </row>
    <row r="304" spans="24:30" ht="12.75">
      <c r="X304" s="153"/>
      <c r="Y304" s="49"/>
      <c r="Z304" s="49"/>
      <c r="AA304" s="49"/>
      <c r="AB304" s="49"/>
      <c r="AC304" s="49"/>
      <c r="AD304" s="49"/>
    </row>
    <row r="305" spans="24:30" ht="12.75">
      <c r="X305" s="153"/>
      <c r="Y305" s="49"/>
      <c r="Z305" s="49"/>
      <c r="AA305" s="49"/>
      <c r="AB305" s="49"/>
      <c r="AC305" s="49"/>
      <c r="AD305" s="49"/>
    </row>
    <row r="306" spans="24:30" ht="12.75">
      <c r="X306" s="153"/>
      <c r="Y306" s="49"/>
      <c r="Z306" s="49"/>
      <c r="AA306" s="49"/>
      <c r="AB306" s="49"/>
      <c r="AC306" s="49"/>
      <c r="AD306" s="49"/>
    </row>
    <row r="307" spans="24:30" ht="12.75">
      <c r="X307" s="153"/>
      <c r="Y307" s="49"/>
      <c r="Z307" s="49"/>
      <c r="AA307" s="49"/>
      <c r="AB307" s="49"/>
      <c r="AC307" s="49"/>
      <c r="AD307" s="49"/>
    </row>
    <row r="308" spans="24:30" ht="12.75">
      <c r="X308" s="153"/>
      <c r="Y308" s="49"/>
      <c r="Z308" s="49"/>
      <c r="AA308" s="49"/>
      <c r="AB308" s="49"/>
      <c r="AC308" s="49"/>
      <c r="AD308" s="49"/>
    </row>
    <row r="309" spans="24:30" ht="12.75">
      <c r="X309" s="153"/>
      <c r="Y309" s="49"/>
      <c r="Z309" s="49"/>
      <c r="AA309" s="49"/>
      <c r="AB309" s="49"/>
      <c r="AC309" s="49"/>
      <c r="AD309" s="49"/>
    </row>
  </sheetData>
  <sheetProtection/>
  <mergeCells count="36">
    <mergeCell ref="Y138:Z138"/>
    <mergeCell ref="AB138:AC138"/>
    <mergeCell ref="X65:Z65"/>
    <mergeCell ref="AA65:AC65"/>
    <mergeCell ref="Y66:Z66"/>
    <mergeCell ref="AB66:AC66"/>
    <mergeCell ref="X89:Z89"/>
    <mergeCell ref="AA89:AC89"/>
    <mergeCell ref="Y90:Z90"/>
    <mergeCell ref="AB90:AC90"/>
    <mergeCell ref="X209:Z209"/>
    <mergeCell ref="AA209:AC209"/>
    <mergeCell ref="Y210:Z210"/>
    <mergeCell ref="AB210:AC210"/>
    <mergeCell ref="X185:Z185"/>
    <mergeCell ref="AA185:AC185"/>
    <mergeCell ref="Y186:Z186"/>
    <mergeCell ref="AB186:AC186"/>
    <mergeCell ref="X161:Z161"/>
    <mergeCell ref="AA161:AC161"/>
    <mergeCell ref="Y162:Z162"/>
    <mergeCell ref="AB162:AC162"/>
    <mergeCell ref="X113:Z113"/>
    <mergeCell ref="AA113:AC113"/>
    <mergeCell ref="Y114:Z114"/>
    <mergeCell ref="AB114:AC114"/>
    <mergeCell ref="X137:Z137"/>
    <mergeCell ref="AA137:AC137"/>
    <mergeCell ref="X41:Z41"/>
    <mergeCell ref="AA41:AC41"/>
    <mergeCell ref="Y42:Z42"/>
    <mergeCell ref="X17:Z17"/>
    <mergeCell ref="Y18:Z18"/>
    <mergeCell ref="AB18:AC18"/>
    <mergeCell ref="AA17:AC17"/>
    <mergeCell ref="AB42:AC4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2019-02-27T04:53:25Z</dcterms:modified>
  <cp:category/>
  <cp:version/>
  <cp:contentType/>
  <cp:contentStatus/>
</cp:coreProperties>
</file>