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<sst xmlns="http://schemas.openxmlformats.org/spreadsheetml/2006/main" count="1671" uniqueCount="501">
  <si>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</si>
  <si>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</si>
  <si>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</si>
  <si>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</si>
  <si>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</si>
  <si>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</si>
  <si>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</si>
  <si>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</si>
  <si>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</si>
  <si>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</si>
  <si>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</si>
  <si>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</si>
  <si>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</si>
  <si>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</si>
  <si>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</si>
  <si>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</si>
  <si>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</si>
  <si>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</si>
  <si>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</si>
  <si>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</si>
  <si>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</si>
  <si>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</si>
  <si>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</si>
  <si>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</si>
  <si>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</si>
  <si>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</si>
  <si>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</si>
  <si>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</si>
  <si>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</si>
  <si>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</si>
  <si>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</si>
  <si>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</si>
  <si>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</si>
  <si>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</si>
  <si>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</si>
  <si>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</si>
  <si>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</si>
  <si>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</si>
  <si>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</si>
  <si>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</si>
  <si>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</si>
  <si>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</si>
  <si>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</si>
  <si>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</si>
  <si>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</si>
  <si>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</si>
  <si>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</si>
  <si>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</si>
  <si>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</si>
  <si>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</si>
  <si>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</si>
  <si>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</si>
  <si>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</si>
  <si>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</si>
  <si>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</si>
  <si>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</si>
  <si>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</si>
  <si>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</si>
  <si>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</si>
  <si>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</si>
  <si>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</si>
  <si>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</si>
  <si>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</si>
  <si>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</si>
  <si>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</si>
  <si>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</si>
  <si>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</si>
  <si>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</si>
  <si>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</si>
  <si>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</si>
  <si>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</si>
  <si>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</si>
  <si>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21</t>
  </si>
  <si>
    <t>ход</t>
  </si>
  <si>
    <t>Аушев Е.П.</t>
  </si>
  <si>
    <t>Митин В.Д.</t>
  </si>
  <si>
    <t>Бахчаев С.Ю.</t>
  </si>
  <si>
    <t>Васильев Ю.В.</t>
  </si>
  <si>
    <t>Шепеленко Е.А.</t>
  </si>
  <si>
    <t>Обыденов А.Е.</t>
  </si>
  <si>
    <t>Жевелев С.Н.</t>
  </si>
  <si>
    <t>Овсиенко С.С.</t>
  </si>
  <si>
    <t>Приведенцев А.Ю.</t>
  </si>
  <si>
    <t>Сидоров А.Ю.</t>
  </si>
  <si>
    <t>Юн И.В.</t>
  </si>
  <si>
    <t>Бакал М.Э.</t>
  </si>
  <si>
    <t>Аушев П.С.</t>
  </si>
  <si>
    <t>Хазанов С.Х.</t>
  </si>
  <si>
    <t>Сессия 5  с системой подсчета "Паттон"</t>
  </si>
  <si>
    <t>30 июля 2019г.</t>
  </si>
  <si>
    <t>Д654</t>
  </si>
  <si>
    <t>В86</t>
  </si>
  <si>
    <t>ДВ10542</t>
  </si>
  <si>
    <t>10732</t>
  </si>
  <si>
    <t>ТК976</t>
  </si>
  <si>
    <t>10843</t>
  </si>
  <si>
    <t>КВ83</t>
  </si>
  <si>
    <t>КД9</t>
  </si>
  <si>
    <t>3</t>
  </si>
  <si>
    <t>В7652</t>
  </si>
  <si>
    <t>Т10972</t>
  </si>
  <si>
    <t>Т54</t>
  </si>
  <si>
    <t>8</t>
  </si>
  <si>
    <t>ТКД9</t>
  </si>
  <si>
    <t>♠4</t>
  </si>
  <si>
    <t>3NT</t>
  </si>
  <si>
    <r>
      <t>♦</t>
    </r>
    <r>
      <rPr>
        <sz val="10"/>
        <rFont val="Arial Cyr"/>
        <family val="2"/>
      </rPr>
      <t>Q</t>
    </r>
  </si>
  <si>
    <t>5♣к</t>
  </si>
  <si>
    <t>К</t>
  </si>
  <si>
    <t>КД94</t>
  </si>
  <si>
    <t>Т10643</t>
  </si>
  <si>
    <t>Д103</t>
  </si>
  <si>
    <t>932</t>
  </si>
  <si>
    <t>Т</t>
  </si>
  <si>
    <t>К9872</t>
  </si>
  <si>
    <t>ТК96</t>
  </si>
  <si>
    <t>Д86</t>
  </si>
  <si>
    <t>87652</t>
  </si>
  <si>
    <t>ДВ</t>
  </si>
  <si>
    <t>В74</t>
  </si>
  <si>
    <t>ТВ10754</t>
  </si>
  <si>
    <t>В103</t>
  </si>
  <si>
    <t>5</t>
  </si>
  <si>
    <t>852</t>
  </si>
  <si>
    <r>
      <t>♥</t>
    </r>
    <r>
      <rPr>
        <sz val="10"/>
        <rFont val="Arial Cyr"/>
        <family val="2"/>
      </rPr>
      <t>K</t>
    </r>
  </si>
  <si>
    <t>2♠</t>
  </si>
  <si>
    <t>93</t>
  </si>
  <si>
    <t>КВ64</t>
  </si>
  <si>
    <t>ТК76</t>
  </si>
  <si>
    <t>ТД5</t>
  </si>
  <si>
    <t>Т1072</t>
  </si>
  <si>
    <t>872</t>
  </si>
  <si>
    <t>974</t>
  </si>
  <si>
    <t>КД5</t>
  </si>
  <si>
    <t>82</t>
  </si>
  <si>
    <t>КВ1086</t>
  </si>
  <si>
    <t>В864</t>
  </si>
  <si>
    <t>Т95</t>
  </si>
  <si>
    <t>Д954</t>
  </si>
  <si>
    <t>32</t>
  </si>
  <si>
    <r>
      <t>♥</t>
    </r>
    <r>
      <rPr>
        <sz val="10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</si>
  <si>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</si>
  <si>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</si>
  <si>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t>ТДВ43</t>
  </si>
  <si>
    <t>В4</t>
  </si>
  <si>
    <t>ДВ1094</t>
  </si>
  <si>
    <t>Д10653</t>
  </si>
  <si>
    <t>К872</t>
  </si>
  <si>
    <t>Т865</t>
  </si>
  <si>
    <t>В974</t>
  </si>
  <si>
    <t>К107</t>
  </si>
  <si>
    <t>Т87632</t>
  </si>
  <si>
    <t>К82</t>
  </si>
  <si>
    <t>10965</t>
  </si>
  <si>
    <t>Д932</t>
  </si>
  <si>
    <t>К5</t>
  </si>
  <si>
    <t>♠5</t>
  </si>
  <si>
    <t>5♣</t>
  </si>
  <si>
    <t>3♣</t>
  </si>
  <si>
    <t>♠2</t>
  </si>
  <si>
    <t>ТВ107</t>
  </si>
  <si>
    <t>ТК108</t>
  </si>
  <si>
    <t>94</t>
  </si>
  <si>
    <t>Д42</t>
  </si>
  <si>
    <t>84</t>
  </si>
  <si>
    <t>В732</t>
  </si>
  <si>
    <t>ДВ1075</t>
  </si>
  <si>
    <t>К8</t>
  </si>
  <si>
    <t>К962</t>
  </si>
  <si>
    <t>Д</t>
  </si>
  <si>
    <t>ТК2</t>
  </si>
  <si>
    <t>ТВ653</t>
  </si>
  <si>
    <t>Д53</t>
  </si>
  <si>
    <t>9654</t>
  </si>
  <si>
    <t>863</t>
  </si>
  <si>
    <t>1097</t>
  </si>
  <si>
    <r>
      <t>♦</t>
    </r>
    <r>
      <rPr>
        <sz val="10"/>
        <rFont val="Arial Cyr"/>
        <family val="2"/>
      </rPr>
      <t>6</t>
    </r>
  </si>
  <si>
    <t>4♠</t>
  </si>
  <si>
    <t>6♠</t>
  </si>
  <si>
    <t>♣9</t>
  </si>
  <si>
    <t>ТК53</t>
  </si>
  <si>
    <t>Т109</t>
  </si>
  <si>
    <t>10863</t>
  </si>
  <si>
    <t>1095</t>
  </si>
  <si>
    <t>98642</t>
  </si>
  <si>
    <t>ДВ7</t>
  </si>
  <si>
    <t>К9</t>
  </si>
  <si>
    <t>К732</t>
  </si>
  <si>
    <t>107</t>
  </si>
  <si>
    <t>854</t>
  </si>
  <si>
    <t>ДВ42</t>
  </si>
  <si>
    <t>ТДВ6</t>
  </si>
  <si>
    <t>К632</t>
  </si>
  <si>
    <t>Т75</t>
  </si>
  <si>
    <t>♣8</t>
  </si>
  <si>
    <t>1NT</t>
  </si>
  <si>
    <t>♣3</t>
  </si>
  <si>
    <t>♠8</t>
  </si>
  <si>
    <r>
      <t>2</t>
    </r>
    <r>
      <rPr>
        <sz val="10"/>
        <color indexed="10"/>
        <rFont val="Arial Cyr"/>
        <family val="2"/>
      </rPr>
      <t>♥</t>
    </r>
  </si>
  <si>
    <t>ТД72</t>
  </si>
  <si>
    <t>К75</t>
  </si>
  <si>
    <t>75</t>
  </si>
  <si>
    <t>Д1042</t>
  </si>
  <si>
    <t>10964</t>
  </si>
  <si>
    <t>Т96</t>
  </si>
  <si>
    <t>К10643</t>
  </si>
  <si>
    <t>КВ853</t>
  </si>
  <si>
    <t>В98</t>
  </si>
  <si>
    <t>9</t>
  </si>
  <si>
    <t>ДВ2</t>
  </si>
  <si>
    <t>ТД2</t>
  </si>
  <si>
    <t>ТВ87653</t>
  </si>
  <si>
    <r>
      <t>♦</t>
    </r>
    <r>
      <rPr>
        <sz val="10"/>
        <rFont val="Arial Cyr"/>
        <family val="2"/>
      </rPr>
      <t>7</t>
    </r>
  </si>
  <si>
    <t>2♣</t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</si>
  <si>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</si>
  <si>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5</t>
    </r>
  </si>
  <si>
    <t>В6542</t>
  </si>
  <si>
    <t>98</t>
  </si>
  <si>
    <t>КД8</t>
  </si>
  <si>
    <t>Д72</t>
  </si>
  <si>
    <t>К7</t>
  </si>
  <si>
    <t>Д642</t>
  </si>
  <si>
    <t>В963</t>
  </si>
  <si>
    <t>В1085</t>
  </si>
  <si>
    <t>1098</t>
  </si>
  <si>
    <t>Т5</t>
  </si>
  <si>
    <t>К43</t>
  </si>
  <si>
    <t>ТД3</t>
  </si>
  <si>
    <t>К53</t>
  </si>
  <si>
    <t>10742</t>
  </si>
  <si>
    <r>
      <t>♦</t>
    </r>
    <r>
      <rPr>
        <sz val="10"/>
        <rFont val="Arial Cyr"/>
        <family val="2"/>
      </rPr>
      <t>2</t>
    </r>
  </si>
  <si>
    <r>
      <t>3</t>
    </r>
    <r>
      <rPr>
        <sz val="10"/>
        <color indexed="10"/>
        <rFont val="Arial Cyr"/>
        <family val="2"/>
      </rPr>
      <t>♥</t>
    </r>
  </si>
  <si>
    <t>♠J</t>
  </si>
  <si>
    <t>ТКД53</t>
  </si>
  <si>
    <t>В8542</t>
  </si>
  <si>
    <t>В42</t>
  </si>
  <si>
    <t>В7</t>
  </si>
  <si>
    <t>Д1076</t>
  </si>
  <si>
    <t>Д9653</t>
  </si>
  <si>
    <t>87</t>
  </si>
  <si>
    <t>96</t>
  </si>
  <si>
    <t>ТК9</t>
  </si>
  <si>
    <t>Т108</t>
  </si>
  <si>
    <t>ТД654</t>
  </si>
  <si>
    <t>10842</t>
  </si>
  <si>
    <t>КВ10932</t>
  </si>
  <si>
    <r>
      <t>♥</t>
    </r>
    <r>
      <rPr>
        <sz val="10"/>
        <rFont val="Arial Cyr"/>
        <family val="2"/>
      </rPr>
      <t>3</t>
    </r>
  </si>
  <si>
    <r>
      <t>6</t>
    </r>
    <r>
      <rPr>
        <sz val="10"/>
        <color indexed="10"/>
        <rFont val="Arial Cyr"/>
        <family val="2"/>
      </rPr>
      <t>♥</t>
    </r>
  </si>
  <si>
    <t>Т9872</t>
  </si>
  <si>
    <t>КД</t>
  </si>
  <si>
    <t>53</t>
  </si>
  <si>
    <t>КВ94</t>
  </si>
  <si>
    <t>Д4</t>
  </si>
  <si>
    <t>10642</t>
  </si>
  <si>
    <t>ДВ87</t>
  </si>
  <si>
    <t>Д63</t>
  </si>
  <si>
    <t>К653</t>
  </si>
  <si>
    <t>ТВ7</t>
  </si>
  <si>
    <t>1042</t>
  </si>
  <si>
    <t>Т72</t>
  </si>
  <si>
    <t>В10</t>
  </si>
  <si>
    <t>9853</t>
  </si>
  <si>
    <t>1085</t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</si>
  <si>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</si>
  <si>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6</t>
    </r>
  </si>
  <si>
    <t>Т82</t>
  </si>
  <si>
    <t>10752</t>
  </si>
  <si>
    <t>Т84</t>
  </si>
  <si>
    <t>К1094</t>
  </si>
  <si>
    <t>К6</t>
  </si>
  <si>
    <t>7653</t>
  </si>
  <si>
    <t>К65</t>
  </si>
  <si>
    <t>В73</t>
  </si>
  <si>
    <t>Д94</t>
  </si>
  <si>
    <t>92</t>
  </si>
  <si>
    <t>Д8432</t>
  </si>
  <si>
    <t>Д65</t>
  </si>
  <si>
    <t>ТВ83</t>
  </si>
  <si>
    <t>КДВ10</t>
  </si>
  <si>
    <t>ТВ</t>
  </si>
  <si>
    <r>
      <t>♥</t>
    </r>
    <r>
      <rPr>
        <sz val="10"/>
        <rFont val="Arial Cyr"/>
        <family val="2"/>
      </rPr>
      <t>7</t>
    </r>
  </si>
  <si>
    <t>ДВ983</t>
  </si>
  <si>
    <t>Т852</t>
  </si>
  <si>
    <t>ТВ5</t>
  </si>
  <si>
    <t>1075</t>
  </si>
  <si>
    <t>К103</t>
  </si>
  <si>
    <t>Д983</t>
  </si>
  <si>
    <t>732</t>
  </si>
  <si>
    <t>64</t>
  </si>
  <si>
    <t>Д9</t>
  </si>
  <si>
    <t>К1062</t>
  </si>
  <si>
    <t>КДВ96</t>
  </si>
  <si>
    <t>В764</t>
  </si>
  <si>
    <t>74</t>
  </si>
  <si>
    <t>Т1054</t>
  </si>
  <si>
    <r>
      <t>♥</t>
    </r>
    <r>
      <rPr>
        <sz val="10"/>
        <rFont val="Arial Cyr"/>
        <family val="2"/>
      </rPr>
      <t>4</t>
    </r>
  </si>
  <si>
    <t>2NT</t>
  </si>
  <si>
    <t>ТВ965</t>
  </si>
  <si>
    <t>Т107</t>
  </si>
  <si>
    <t>842</t>
  </si>
  <si>
    <t>К74</t>
  </si>
  <si>
    <t>532</t>
  </si>
  <si>
    <t>1096</t>
  </si>
  <si>
    <t>108</t>
  </si>
  <si>
    <t>Д964</t>
  </si>
  <si>
    <t>ДВ3</t>
  </si>
  <si>
    <t>Д32</t>
  </si>
  <si>
    <t>К72</t>
  </si>
  <si>
    <t>КВ8</t>
  </si>
  <si>
    <t>ТК75</t>
  </si>
  <si>
    <t>♠6</t>
  </si>
  <si>
    <r>
      <t>♥</t>
    </r>
    <r>
      <rPr>
        <sz val="10"/>
        <rFont val="Arial Cyr"/>
        <family val="2"/>
      </rPr>
      <t>2</t>
    </r>
  </si>
  <si>
    <t>♣K</t>
  </si>
  <si>
    <t>К109</t>
  </si>
  <si>
    <t>ТК1094</t>
  </si>
  <si>
    <t>В</t>
  </si>
  <si>
    <t>Д853</t>
  </si>
  <si>
    <t>ТД854</t>
  </si>
  <si>
    <t>ДВ63</t>
  </si>
  <si>
    <t>В653</t>
  </si>
  <si>
    <t>К62</t>
  </si>
  <si>
    <t>Т7</t>
  </si>
  <si>
    <t>Д7</t>
  </si>
  <si>
    <t>10973</t>
  </si>
  <si>
    <t>К1096</t>
  </si>
  <si>
    <t>♠7</t>
  </si>
  <si>
    <t>К85</t>
  </si>
  <si>
    <t>В7542</t>
  </si>
  <si>
    <t>К76</t>
  </si>
  <si>
    <t>63</t>
  </si>
  <si>
    <t>В92</t>
  </si>
  <si>
    <t>Д8</t>
  </si>
  <si>
    <t>Т943</t>
  </si>
  <si>
    <t>ТД102</t>
  </si>
  <si>
    <t>10764</t>
  </si>
  <si>
    <t>109</t>
  </si>
  <si>
    <t>ДВ52</t>
  </si>
  <si>
    <t>К94</t>
  </si>
  <si>
    <t>ТК63</t>
  </si>
  <si>
    <t>В875</t>
  </si>
  <si>
    <r>
      <t>♥</t>
    </r>
    <r>
      <rPr>
        <sz val="10"/>
        <rFont val="Arial Cyr"/>
        <family val="2"/>
      </rPr>
      <t>10</t>
    </r>
  </si>
  <si>
    <t>К863</t>
  </si>
  <si>
    <t>102</t>
  </si>
  <si>
    <t>ТД1083</t>
  </si>
  <si>
    <t>Д6</t>
  </si>
  <si>
    <t>Д102</t>
  </si>
  <si>
    <t>ТД98</t>
  </si>
  <si>
    <t>К852</t>
  </si>
  <si>
    <t>975</t>
  </si>
  <si>
    <t>К7654</t>
  </si>
  <si>
    <t>62</t>
  </si>
  <si>
    <t>ТВ4</t>
  </si>
  <si>
    <t>В3</t>
  </si>
  <si>
    <t>К954</t>
  </si>
  <si>
    <t>10943</t>
  </si>
  <si>
    <r>
      <t>♦</t>
    </r>
    <r>
      <rPr>
        <sz val="10"/>
        <rFont val="Arial Cyr"/>
        <family val="2"/>
      </rPr>
      <t>J</t>
    </r>
  </si>
  <si>
    <t>Д3</t>
  </si>
  <si>
    <t>Д108763</t>
  </si>
  <si>
    <t>1094</t>
  </si>
  <si>
    <t>К84</t>
  </si>
  <si>
    <t>В2</t>
  </si>
  <si>
    <t>ТВ72</t>
  </si>
  <si>
    <t>Т1053</t>
  </si>
  <si>
    <t>Т1052</t>
  </si>
  <si>
    <t>Т4</t>
  </si>
  <si>
    <t>Д85</t>
  </si>
  <si>
    <t>К984</t>
  </si>
  <si>
    <t>В976</t>
  </si>
  <si>
    <t>К95</t>
  </si>
  <si>
    <t>К63</t>
  </si>
  <si>
    <t>♣6</t>
  </si>
  <si>
    <t>КД10</t>
  </si>
  <si>
    <t>ДВ654</t>
  </si>
  <si>
    <t>В9732</t>
  </si>
  <si>
    <t>103</t>
  </si>
  <si>
    <t>В753</t>
  </si>
  <si>
    <t>Т98</t>
  </si>
  <si>
    <t>КВ76432</t>
  </si>
  <si>
    <t>2</t>
  </si>
  <si>
    <t>865</t>
  </si>
  <si>
    <t>ТК10964</t>
  </si>
  <si>
    <t>♣A</t>
  </si>
  <si>
    <r>
      <t>6</t>
    </r>
    <r>
      <rPr>
        <sz val="10"/>
        <color indexed="10"/>
        <rFont val="Arial Cyr"/>
        <family val="2"/>
      </rPr>
      <t>♦</t>
    </r>
  </si>
  <si>
    <t>♣7</t>
  </si>
  <si>
    <t>КВ63</t>
  </si>
  <si>
    <t>Д2</t>
  </si>
  <si>
    <t>Д1096</t>
  </si>
  <si>
    <t>95</t>
  </si>
  <si>
    <t>6</t>
  </si>
  <si>
    <t>Т97</t>
  </si>
  <si>
    <t>КВ87543</t>
  </si>
  <si>
    <t>ТД8</t>
  </si>
  <si>
    <t>В10853</t>
  </si>
  <si>
    <t>КВ65</t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</si>
  <si>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</si>
  <si>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8</t>
    </r>
  </si>
  <si>
    <t>ТКД109</t>
  </si>
  <si>
    <t>К87</t>
  </si>
  <si>
    <t>Д83</t>
  </si>
  <si>
    <t>ТВ963</t>
  </si>
  <si>
    <t>ТД8764</t>
  </si>
  <si>
    <t>В863</t>
  </si>
  <si>
    <t>Т109652</t>
  </si>
  <si>
    <t>42</t>
  </si>
  <si>
    <t>Д54</t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</si>
  <si>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</si>
  <si>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</si>
  <si>
    <t>3♠</t>
  </si>
  <si>
    <t>10932</t>
  </si>
  <si>
    <t>КД95</t>
  </si>
  <si>
    <t>ТД873</t>
  </si>
  <si>
    <t>В75</t>
  </si>
  <si>
    <t>Д109432</t>
  </si>
  <si>
    <t>В9</t>
  </si>
  <si>
    <t>К64</t>
  </si>
  <si>
    <t>КВ75</t>
  </si>
  <si>
    <t>1083</t>
  </si>
  <si>
    <t>К102</t>
  </si>
  <si>
    <t>Т86</t>
  </si>
  <si>
    <t>ТВ74</t>
  </si>
  <si>
    <t>654</t>
  </si>
  <si>
    <t>♣2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</si>
  <si>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</si>
  <si>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1NTк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</si>
  <si>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</si>
  <si>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</si>
  <si>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</si>
  <si>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</si>
  <si>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</si>
  <si>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-450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</si>
  <si>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</si>
  <si>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</si>
  <si>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</si>
  <si>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</si>
  <si>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</si>
  <si>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</si>
  <si>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5♣, S, +600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</si>
  <si>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</si>
  <si>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</si>
  <si>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S, +2220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</si>
  <si>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</si>
  <si>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</si>
  <si>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</si>
  <si>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</si>
  <si>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</si>
  <si>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</si>
  <si>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</si>
  <si>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</si>
  <si>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</si>
  <si>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</si>
  <si>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</si>
  <si>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</si>
  <si>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</si>
  <si>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</si>
  <si>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</si>
  <si>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+450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</si>
  <si>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</si>
  <si>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</si>
  <si>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4♠, N, +650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</si>
  <si>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</si>
  <si>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</si>
  <si>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</si>
  <si>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</si>
  <si>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</si>
  <si>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</si>
  <si>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</si>
  <si>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</si>
  <si>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</si>
  <si>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</si>
  <si>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</si>
  <si>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</si>
  <si>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</si>
  <si>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</si>
  <si>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</si>
  <si>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</si>
  <si>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</si>
  <si>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</si>
  <si>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</si>
  <si>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</si>
  <si>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</si>
  <si>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</si>
  <si>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</si>
  <si>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</si>
  <si>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</si>
  <si>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</si>
  <si>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</si>
  <si>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</si>
  <si>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</si>
  <si>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</si>
  <si>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</si>
  <si>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</si>
  <si>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</si>
  <si>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5♣*, S, -300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</si>
  <si>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</si>
  <si>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</si>
  <si>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</si>
  <si>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S, -200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</si>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</sst>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[$-F800]dddd\,\ mmmm\ dd\,\ yyyy"/>
  </numFmts>
  <fonts count="6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10" fillId="0" borderId="14" xfId="57" applyNumberFormat="1" applyFont="1" applyBorder="1" applyAlignment="1">
      <alignment horizontal="center"/>
      <protection/>
    </xf>
    <xf numFmtId="0" fontId="11" fillId="0" borderId="14" xfId="57" applyFont="1" applyBorder="1" applyAlignment="1">
      <alignment horizontal="center"/>
      <protection/>
    </xf>
    <xf numFmtId="177" fontId="2" fillId="0" borderId="14" xfId="57" applyNumberFormat="1" applyFont="1" applyBorder="1" applyAlignment="1" applyProtection="1">
      <alignment horizontal="center"/>
      <protection locked="0"/>
    </xf>
    <xf numFmtId="1" fontId="2" fillId="0" borderId="14" xfId="57" applyNumberFormat="1" applyFont="1" applyBorder="1" applyAlignment="1" applyProtection="1">
      <alignment horizontal="centerContinuous"/>
      <protection locked="0"/>
    </xf>
    <xf numFmtId="0" fontId="2" fillId="0" borderId="12" xfId="57" applyNumberFormat="1" applyFont="1" applyBorder="1" applyAlignment="1" applyProtection="1">
      <alignment horizontal="center"/>
      <protection locked="0"/>
    </xf>
    <xf numFmtId="0" fontId="11" fillId="0" borderId="12" xfId="57" applyFont="1" applyBorder="1" applyAlignment="1">
      <alignment horizontal="center"/>
      <protection/>
    </xf>
    <xf numFmtId="176" fontId="10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0" fontId="11" fillId="0" borderId="15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8" fillId="34" borderId="0" xfId="54" applyFont="1" applyFill="1" applyAlignment="1">
      <alignment horizontal="center"/>
      <protection/>
    </xf>
    <xf numFmtId="0" fontId="19" fillId="0" borderId="17" xfId="55" applyNumberFormat="1" applyFont="1" applyBorder="1" applyAlignment="1">
      <alignment horizontal="center"/>
      <protection/>
    </xf>
    <xf numFmtId="2" fontId="0" fillId="0" borderId="18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77" fontId="20" fillId="0" borderId="0" xfId="56" applyNumberFormat="1" applyFont="1" applyBorder="1" applyAlignment="1" applyProtection="1">
      <alignment horizontal="left"/>
      <protection locked="0"/>
    </xf>
    <xf numFmtId="0" fontId="22" fillId="0" borderId="21" xfId="56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6" applyNumberFormat="1" applyFont="1" applyBorder="1" applyAlignment="1" applyProtection="1">
      <alignment horizontal="right"/>
      <protection locked="0"/>
    </xf>
    <xf numFmtId="0" fontId="20" fillId="0" borderId="0" xfId="56" applyFont="1" applyBorder="1" applyAlignment="1">
      <alignment horizontal="left"/>
      <protection/>
    </xf>
    <xf numFmtId="0" fontId="25" fillId="0" borderId="0" xfId="56" applyFont="1" applyBorder="1" applyAlignment="1">
      <alignment horizontal="right"/>
      <protection/>
    </xf>
    <xf numFmtId="0" fontId="20" fillId="0" borderId="21" xfId="56" applyFont="1" applyBorder="1">
      <alignment/>
      <protection/>
    </xf>
    <xf numFmtId="0" fontId="2" fillId="0" borderId="18" xfId="55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5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26" fillId="0" borderId="0" xfId="56" applyNumberFormat="1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1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1" xfId="56" applyNumberFormat="1" applyFont="1" applyBorder="1" applyAlignment="1">
      <alignment horizontal="left"/>
      <protection/>
    </xf>
    <xf numFmtId="1" fontId="0" fillId="0" borderId="18" xfId="55" applyNumberFormat="1" applyFont="1" applyBorder="1" applyAlignment="1">
      <alignment horizontal="center"/>
      <protection/>
    </xf>
    <xf numFmtId="2" fontId="2" fillId="0" borderId="0" xfId="55" applyNumberFormat="1">
      <alignment/>
      <protection/>
    </xf>
    <xf numFmtId="2" fontId="28" fillId="0" borderId="18" xfId="55" applyNumberFormat="1" applyFont="1" applyBorder="1" applyAlignment="1">
      <alignment horizontal="center"/>
      <protection/>
    </xf>
    <xf numFmtId="2" fontId="28" fillId="0" borderId="18" xfId="55" applyNumberFormat="1" applyFont="1" applyBorder="1" applyAlignment="1" quotePrefix="1">
      <alignment horizontal="center"/>
      <protection/>
    </xf>
    <xf numFmtId="0" fontId="2" fillId="0" borderId="17" xfId="55" applyFont="1" applyBorder="1" applyAlignment="1">
      <alignment horizontal="center"/>
      <protection/>
    </xf>
    <xf numFmtId="176" fontId="2" fillId="0" borderId="22" xfId="57" applyNumberFormat="1" applyFont="1" applyBorder="1">
      <alignment/>
      <protection/>
    </xf>
    <xf numFmtId="176" fontId="2" fillId="0" borderId="23" xfId="57" applyNumberFormat="1" applyFont="1" applyBorder="1">
      <alignment/>
      <protection/>
    </xf>
    <xf numFmtId="176" fontId="2" fillId="0" borderId="24" xfId="57" applyNumberFormat="1" applyFont="1" applyBorder="1">
      <alignment/>
      <protection/>
    </xf>
    <xf numFmtId="0" fontId="2" fillId="0" borderId="25" xfId="57" applyFont="1" applyBorder="1" applyAlignment="1">
      <alignment horizontal="center"/>
      <protection/>
    </xf>
    <xf numFmtId="176" fontId="2" fillId="0" borderId="26" xfId="57" applyNumberFormat="1" applyFont="1" applyBorder="1">
      <alignment/>
      <protection/>
    </xf>
    <xf numFmtId="0" fontId="2" fillId="0" borderId="27" xfId="57" applyFont="1" applyBorder="1" applyAlignment="1">
      <alignment horizontal="center"/>
      <protection/>
    </xf>
    <xf numFmtId="176" fontId="2" fillId="0" borderId="28" xfId="57" applyNumberFormat="1" applyFont="1" applyBorder="1">
      <alignment/>
      <protection/>
    </xf>
    <xf numFmtId="0" fontId="2" fillId="0" borderId="29" xfId="57" applyFont="1" applyBorder="1" applyAlignment="1">
      <alignment horizontal="center"/>
      <protection/>
    </xf>
    <xf numFmtId="176" fontId="2" fillId="0" borderId="30" xfId="57" applyNumberFormat="1" applyFont="1" applyBorder="1">
      <alignment/>
      <protection/>
    </xf>
    <xf numFmtId="0" fontId="9" fillId="33" borderId="31" xfId="57" applyFont="1" applyFill="1" applyBorder="1" applyAlignment="1">
      <alignment horizontal="center"/>
      <protection/>
    </xf>
    <xf numFmtId="10" fontId="0" fillId="0" borderId="18" xfId="55" applyNumberFormat="1" applyFont="1" applyBorder="1" applyAlignment="1">
      <alignment horizontal="center"/>
      <protection/>
    </xf>
    <xf numFmtId="2" fontId="28" fillId="2" borderId="18" xfId="55" applyNumberFormat="1" applyFont="1" applyFill="1" applyBorder="1" applyAlignment="1">
      <alignment horizontal="center"/>
      <protection/>
    </xf>
    <xf numFmtId="0" fontId="27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2" fillId="0" borderId="33" xfId="59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Continuous"/>
      <protection locked="0"/>
    </xf>
    <xf numFmtId="1" fontId="2" fillId="0" borderId="33" xfId="57" applyNumberFormat="1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"/>
      <protection locked="0"/>
    </xf>
    <xf numFmtId="0" fontId="27" fillId="0" borderId="34" xfId="57" applyFont="1" applyBorder="1" applyAlignment="1">
      <alignment horizontal="center"/>
      <protection/>
    </xf>
    <xf numFmtId="0" fontId="27" fillId="0" borderId="35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9" fillId="0" borderId="0" xfId="59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left"/>
      <protection locked="0"/>
    </xf>
    <xf numFmtId="0" fontId="8" fillId="0" borderId="0" xfId="56" applyFont="1" applyAlignment="1">
      <alignment horizontal="center"/>
      <protection/>
    </xf>
    <xf numFmtId="0" fontId="30" fillId="0" borderId="0" xfId="59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9" fillId="0" borderId="35" xfId="59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0" fontId="30" fillId="0" borderId="35" xfId="59" applyFont="1" applyBorder="1" applyAlignment="1" applyProtection="1">
      <alignment horizontal="right"/>
      <protection locked="0"/>
    </xf>
    <xf numFmtId="0" fontId="2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Continuous"/>
      <protection locked="0"/>
    </xf>
    <xf numFmtId="0" fontId="31" fillId="0" borderId="35" xfId="59" applyFont="1" applyBorder="1" applyAlignment="1" applyProtection="1">
      <alignment horizontal="right"/>
      <protection locked="0"/>
    </xf>
    <xf numFmtId="0" fontId="31" fillId="0" borderId="0" xfId="59" applyFont="1" applyBorder="1" applyAlignment="1" applyProtection="1">
      <alignment horizontal="right"/>
      <protection locked="0"/>
    </xf>
    <xf numFmtId="0" fontId="2" fillId="0" borderId="35" xfId="56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0" xfId="56" applyFont="1">
      <alignment/>
      <protection/>
    </xf>
    <xf numFmtId="0" fontId="27" fillId="0" borderId="36" xfId="57" applyFont="1" applyBorder="1" applyAlignment="1">
      <alignment horizontal="center"/>
      <protection/>
    </xf>
    <xf numFmtId="0" fontId="26" fillId="0" borderId="37" xfId="57" applyFont="1" applyBorder="1" applyAlignment="1">
      <alignment horizontal="center"/>
      <protection/>
    </xf>
    <xf numFmtId="0" fontId="11" fillId="0" borderId="37" xfId="57" applyFont="1" applyBorder="1" applyAlignment="1">
      <alignment horizontal="center"/>
      <protection/>
    </xf>
    <xf numFmtId="0" fontId="2" fillId="0" borderId="37" xfId="59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Continuous"/>
      <protection locked="0"/>
    </xf>
    <xf numFmtId="1" fontId="2" fillId="0" borderId="37" xfId="57" applyNumberFormat="1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"/>
      <protection locked="0"/>
    </xf>
    <xf numFmtId="0" fontId="27" fillId="0" borderId="38" xfId="57" applyFont="1" applyBorder="1" applyAlignment="1">
      <alignment horizontal="center"/>
      <protection/>
    </xf>
    <xf numFmtId="176" fontId="9" fillId="33" borderId="39" xfId="57" applyNumberFormat="1" applyFont="1" applyFill="1" applyBorder="1" applyAlignment="1">
      <alignment horizontal="center"/>
      <protection/>
    </xf>
    <xf numFmtId="0" fontId="12" fillId="33" borderId="39" xfId="57" applyFont="1" applyFill="1" applyBorder="1" applyAlignment="1">
      <alignment horizontal="center"/>
      <protection/>
    </xf>
    <xf numFmtId="0" fontId="9" fillId="33" borderId="39" xfId="57" applyFont="1" applyFill="1" applyBorder="1" applyAlignment="1">
      <alignment horizontal="center"/>
      <protection/>
    </xf>
    <xf numFmtId="176" fontId="2" fillId="0" borderId="1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6" fontId="4" fillId="0" borderId="0" xfId="57" applyNumberFormat="1" applyFont="1" applyBorder="1" applyAlignment="1">
      <alignment horizontal="center"/>
      <protection/>
    </xf>
    <xf numFmtId="176" fontId="10" fillId="0" borderId="0" xfId="57" applyNumberFormat="1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Continuous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"/>
      <protection locked="0"/>
    </xf>
    <xf numFmtId="1" fontId="2" fillId="0" borderId="12" xfId="57" applyNumberFormat="1" applyFont="1" applyBorder="1" applyAlignment="1" applyProtection="1">
      <alignment horizontal="centerContinuous"/>
      <protection locked="0"/>
    </xf>
    <xf numFmtId="0" fontId="9" fillId="35" borderId="10" xfId="56" applyFont="1" applyFill="1" applyBorder="1" applyAlignment="1">
      <alignment horizontal="center"/>
      <protection/>
    </xf>
    <xf numFmtId="176" fontId="9" fillId="33" borderId="40" xfId="57" applyNumberFormat="1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176" fontId="9" fillId="33" borderId="41" xfId="57" applyNumberFormat="1" applyFont="1" applyFill="1" applyBorder="1" applyAlignment="1">
      <alignment horizontal="center"/>
      <protection/>
    </xf>
    <xf numFmtId="207" fontId="17" fillId="0" borderId="0" xfId="55" applyNumberFormat="1" applyFont="1" applyAlignment="1">
      <alignment horizontal="centerContinuous"/>
      <protection/>
    </xf>
    <xf numFmtId="1" fontId="65" fillId="0" borderId="14" xfId="57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0" fontId="9" fillId="33" borderId="42" xfId="57" applyFont="1" applyFill="1" applyBorder="1" applyAlignment="1">
      <alignment horizontal="center"/>
      <protection/>
    </xf>
    <xf numFmtId="0" fontId="9" fillId="33" borderId="43" xfId="57" applyFont="1" applyFill="1" applyBorder="1" applyAlignment="1">
      <alignment horizontal="center"/>
      <protection/>
    </xf>
    <xf numFmtId="0" fontId="9" fillId="33" borderId="44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/>
      <protection/>
    </xf>
    <xf numFmtId="0" fontId="9" fillId="33" borderId="31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45" xfId="57" applyFont="1" applyFill="1" applyBorder="1" applyAlignment="1">
      <alignment horizontal="center"/>
      <protection/>
    </xf>
    <xf numFmtId="49" fontId="2" fillId="0" borderId="0" xfId="56" applyNumberFormat="1" applyFont="1" applyAlignment="1" quotePrefix="1">
      <alignment horizontal="left"/>
      <protection/>
    </xf>
    <xf numFmtId="1" fontId="25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 quotePrefix="1">
      <alignment horizontal="left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3" customWidth="1"/>
    <col min="2" max="2" width="4.375" style="34" customWidth="1"/>
    <col min="3" max="3" width="18.875" style="34" bestFit="1" customWidth="1"/>
    <col min="4" max="4" width="18.25390625" style="34" customWidth="1"/>
    <col min="5" max="5" width="5.25390625" style="33" customWidth="1"/>
    <col min="6" max="6" width="8.875" style="35" customWidth="1"/>
    <col min="7" max="7" width="7.875" style="33" customWidth="1"/>
    <col min="8" max="8" width="7.75390625" style="53" customWidth="1"/>
    <col min="9" max="9" width="9.125" style="0" customWidth="1"/>
    <col min="10" max="10" width="7.25390625" style="33" customWidth="1"/>
    <col min="11" max="11" width="5.75390625" style="33" customWidth="1"/>
    <col min="12" max="16384" width="10.00390625" style="33" customWidth="1"/>
  </cols>
  <sheetData>
    <row r="1" spans="1:9" s="60" customFormat="1" ht="12.75">
      <c r="A1" s="42" t="s">
        <v>88</v>
      </c>
      <c r="B1" s="39"/>
      <c r="C1" s="39"/>
      <c r="D1" s="39"/>
      <c r="E1" s="40"/>
      <c r="F1" s="41"/>
      <c r="G1" s="58"/>
      <c r="H1" s="58"/>
      <c r="I1" s="40"/>
    </row>
    <row r="2" spans="1:9" s="60" customFormat="1" ht="12.75">
      <c r="A2" s="152" t="s">
        <v>89</v>
      </c>
      <c r="B2" s="39"/>
      <c r="C2" s="39"/>
      <c r="D2" s="39"/>
      <c r="E2" s="40"/>
      <c r="F2" s="41"/>
      <c r="G2" s="58"/>
      <c r="H2" s="58"/>
      <c r="I2" s="40"/>
    </row>
    <row r="3" spans="1:8" s="44" customFormat="1" ht="12.75">
      <c r="A3" s="45"/>
      <c r="C3" s="38"/>
      <c r="D3" s="43"/>
      <c r="E3" s="46" t="s">
        <v>38</v>
      </c>
      <c r="F3" s="46">
        <v>7</v>
      </c>
      <c r="H3" s="54" t="s">
        <v>47</v>
      </c>
    </row>
    <row r="4" spans="1:10" s="44" customFormat="1" ht="12.75">
      <c r="A4" s="47"/>
      <c r="B4" s="47"/>
      <c r="C4" s="47"/>
      <c r="D4" s="47"/>
      <c r="E4" s="46" t="s">
        <v>39</v>
      </c>
      <c r="F4" s="46">
        <v>21</v>
      </c>
      <c r="H4" s="55">
        <v>72</v>
      </c>
      <c r="J4" s="44">
        <v>18</v>
      </c>
    </row>
    <row r="5" spans="1:9" s="44" customFormat="1" ht="12.75">
      <c r="A5" s="48" t="s">
        <v>40</v>
      </c>
      <c r="B5" s="48" t="s">
        <v>41</v>
      </c>
      <c r="C5" s="49" t="s">
        <v>42</v>
      </c>
      <c r="D5" s="49"/>
      <c r="E5" s="50" t="s">
        <v>43</v>
      </c>
      <c r="F5" s="50" t="s">
        <v>71</v>
      </c>
      <c r="G5" s="50" t="s">
        <v>45</v>
      </c>
      <c r="H5" s="50" t="s">
        <v>70</v>
      </c>
      <c r="I5" s="50" t="s">
        <v>44</v>
      </c>
    </row>
    <row r="6" spans="1:9" ht="12.75">
      <c r="A6" s="68">
        <v>1</v>
      </c>
      <c r="B6" s="70">
        <v>5</v>
      </c>
      <c r="C6" s="36" t="s">
        <v>82</v>
      </c>
      <c r="D6" s="37" t="s">
        <v>83</v>
      </c>
      <c r="E6" s="51">
        <v>1</v>
      </c>
      <c r="F6" s="97">
        <f>SUMIF(Гандикап!A:A,B6,Гандикап!E:E)+SUMIF(Гандикап!A:A,B6,Гандикап!F:F)</f>
        <v>38.5</v>
      </c>
      <c r="G6" s="52">
        <f>SUMIF(Расклады!$C:$C,$B6,Расклады!A:A)+SUMIF(Расклады!$J:$J,$B6,Расклады!L:L)+SUMIF(Расклады!$P:$P,$B6,Расклады!N:N)+SUMIF(Расклады!$W:$W,$B6,Расклады!Y:Y)</f>
        <v>38.75</v>
      </c>
      <c r="H6" s="96">
        <f>(SUMIF(Расклады!$C:$C,$B6,Расклады!B:B)+SUMIF(Расклады!$J:$J,$B6,Расклады!K:K)+SUMIF(Расклады!$P:$P,$B6,Расклады!O:O)+SUMIF(Расклады!$W:$W,$B6,Расклады!X:X))/$H$4</f>
        <v>0.6805555555555556</v>
      </c>
      <c r="I6" s="59">
        <v>6</v>
      </c>
    </row>
    <row r="7" spans="1:9" ht="12.75">
      <c r="A7" s="68">
        <v>2</v>
      </c>
      <c r="B7" s="69">
        <v>2</v>
      </c>
      <c r="C7" s="36" t="s">
        <v>76</v>
      </c>
      <c r="D7" s="37" t="s">
        <v>77</v>
      </c>
      <c r="E7" s="51">
        <v>-0.25</v>
      </c>
      <c r="F7" s="97">
        <f>SUMIF(Гандикап!A:A,B7,Гандикап!E:E)+SUMIF(Гандикап!A:A,B7,Гандикап!F:F)</f>
        <v>30.5</v>
      </c>
      <c r="G7" s="52">
        <f>SUMIF(Расклады!$C:$C,$B7,Расклады!A:A)+SUMIF(Расклады!$J:$J,$B7,Расклады!L:L)+SUMIF(Расклады!$P:$P,$B7,Расклады!N:N)+SUMIF(Расклады!$W:$W,$B7,Расклады!Y:Y)</f>
        <v>7.75</v>
      </c>
      <c r="H7" s="96">
        <f>(SUMIF(Расклады!$C:$C,$B7,Расклады!B:B)+SUMIF(Расклады!$J:$J,$B7,Расклады!K:K)+SUMIF(Расклады!$P:$P,$B7,Расклады!O:O)+SUMIF(Расклады!$W:$W,$B7,Расклады!X:X))/$H$4</f>
        <v>0.5555555555555556</v>
      </c>
      <c r="I7" s="59">
        <v>2</v>
      </c>
    </row>
    <row r="8" spans="1:9" ht="12.75">
      <c r="A8" s="68">
        <v>3</v>
      </c>
      <c r="B8" s="69">
        <v>7</v>
      </c>
      <c r="C8" s="36" t="s">
        <v>86</v>
      </c>
      <c r="D8" s="37" t="s">
        <v>87</v>
      </c>
      <c r="E8" s="51">
        <v>1.5</v>
      </c>
      <c r="F8" s="97">
        <f>SUMIF(Гандикап!A:A,B8,Гандикап!E:E)+SUMIF(Гандикап!A:A,B8,Гандикап!F:F)</f>
        <v>27.5</v>
      </c>
      <c r="G8" s="52">
        <f>SUMIF(Расклады!$C:$C,$B8,Расклады!A:A)+SUMIF(Расклады!$J:$J,$B8,Расклады!L:L)+SUMIF(Расклады!$P:$P,$B8,Расклады!N:N)+SUMIF(Расклады!$W:$W,$B8,Расклады!Y:Y)</f>
        <v>-0.5</v>
      </c>
      <c r="H8" s="96">
        <f>(SUMIF(Расклады!$C:$C,$B8,Расклады!B:B)+SUMIF(Расклады!$J:$J,$B8,Расклады!K:K)+SUMIF(Расклады!$P:$P,$B8,Расклады!O:O)+SUMIF(Расклады!$W:$W,$B8,Расклады!X:X))/$H$4</f>
        <v>0.4583333333333333</v>
      </c>
      <c r="I8" s="59">
        <v>1</v>
      </c>
    </row>
    <row r="9" spans="1:9" ht="12.75">
      <c r="A9" s="68">
        <v>4</v>
      </c>
      <c r="B9" s="69">
        <v>3</v>
      </c>
      <c r="C9" s="36" t="s">
        <v>78</v>
      </c>
      <c r="D9" s="37" t="s">
        <v>79</v>
      </c>
      <c r="E9" s="51">
        <v>1.5</v>
      </c>
      <c r="F9" s="97">
        <f>SUMIF(Гандикап!A:A,B9,Гандикап!E:E)+SUMIF(Гандикап!A:A,B9,Гандикап!F:F)</f>
        <v>27</v>
      </c>
      <c r="G9" s="52">
        <f>SUMIF(Расклады!$C:$C,$B9,Расклады!A:A)+SUMIF(Расклады!$J:$J,$B9,Расклады!L:L)+SUMIF(Расклады!$P:$P,$B9,Расклады!N:N)+SUMIF(Расклады!$W:$W,$B9,Расклады!Y:Y)</f>
        <v>-8.75</v>
      </c>
      <c r="H9" s="96">
        <f>(SUMIF(Расклады!$C:$C,$B9,Расклады!B:B)+SUMIF(Расклады!$J:$J,$B9,Расклады!K:K)+SUMIF(Расклады!$P:$P,$B9,Расклады!O:O)+SUMIF(Расклады!$W:$W,$B9,Расклады!X:X))/$H$4</f>
        <v>0.5277777777777778</v>
      </c>
      <c r="I9" s="59"/>
    </row>
    <row r="10" spans="1:9" ht="12.75">
      <c r="A10" s="71">
        <v>5</v>
      </c>
      <c r="B10" s="69">
        <v>4</v>
      </c>
      <c r="C10" s="36" t="s">
        <v>80</v>
      </c>
      <c r="D10" s="37" t="s">
        <v>81</v>
      </c>
      <c r="E10" s="51">
        <v>2</v>
      </c>
      <c r="F10" s="97">
        <f>SUMIF(Гандикап!A:A,B10,Гандикап!E:E)+SUMIF(Гандикап!A:A,B10,Гандикап!F:F)</f>
        <v>26.5</v>
      </c>
      <c r="G10" s="52">
        <f>SUMIF(Расклады!$C:$C,$B10,Расклады!A:A)+SUMIF(Расклады!$J:$J,$B10,Расклады!L:L)+SUMIF(Расклады!$P:$P,$B10,Расклады!N:N)+SUMIF(Расклады!$W:$W,$B10,Расклады!Y:Y)</f>
        <v>-2.5</v>
      </c>
      <c r="H10" s="96">
        <f>(SUMIF(Расклады!$C:$C,$B10,Расклады!B:B)+SUMIF(Расклады!$J:$J,$B10,Расклады!K:K)+SUMIF(Расклады!$P:$P,$B10,Расклады!O:O)+SUMIF(Расклады!$W:$W,$B10,Расклады!X:X))/$H$4</f>
        <v>0.5972222222222222</v>
      </c>
      <c r="I10" s="59"/>
    </row>
    <row r="11" spans="1:9" ht="12.75">
      <c r="A11" s="68">
        <v>6</v>
      </c>
      <c r="B11" s="69">
        <v>6</v>
      </c>
      <c r="C11" s="36" t="s">
        <v>84</v>
      </c>
      <c r="D11" s="37" t="s">
        <v>85</v>
      </c>
      <c r="E11" s="51">
        <v>0.5</v>
      </c>
      <c r="F11" s="97">
        <f>SUMIF(Гандикап!A:A,B11,Гандикап!E:E)+SUMIF(Гандикап!A:A,B11,Гандикап!F:F)</f>
        <v>26</v>
      </c>
      <c r="G11" s="52">
        <f>SUMIF(Расклады!$C:$C,$B11,Расклады!A:A)+SUMIF(Расклады!$J:$J,$B11,Расклады!L:L)+SUMIF(Расклады!$P:$P,$B11,Расклады!N:N)+SUMIF(Расклады!$W:$W,$B11,Расклады!Y:Y)</f>
        <v>-4.5</v>
      </c>
      <c r="H11" s="96">
        <f>(SUMIF(Расклады!$C:$C,$B11,Расклады!B:B)+SUMIF(Расклады!$J:$J,$B11,Расклады!K:K)+SUMIF(Расклады!$P:$P,$B11,Расклады!O:O)+SUMIF(Расклады!$W:$W,$B11,Расклады!X:X))/$H$4</f>
        <v>0.4583333333333333</v>
      </c>
      <c r="I11" s="59"/>
    </row>
    <row r="12" spans="1:9" ht="12.75">
      <c r="A12" s="68">
        <v>7</v>
      </c>
      <c r="B12" s="69">
        <v>1</v>
      </c>
      <c r="C12" s="36" t="s">
        <v>74</v>
      </c>
      <c r="D12" s="37" t="s">
        <v>75</v>
      </c>
      <c r="E12" s="51">
        <v>3</v>
      </c>
      <c r="F12" s="97">
        <f>SUMIF(Гандикап!A:A,B12,Гандикап!E:E)+SUMIF(Гандикап!A:A,B12,Гандикап!F:F)</f>
        <v>13</v>
      </c>
      <c r="G12" s="52">
        <f>SUMIF(Расклады!$C:$C,$B12,Расклады!A:A)+SUMIF(Расклады!$J:$J,$B12,Расклады!L:L)+SUMIF(Расклады!$P:$P,$B12,Расклады!N:N)+SUMIF(Расклады!$W:$W,$B12,Расклады!Y:Y)</f>
        <v>-30.25</v>
      </c>
      <c r="H12" s="96">
        <f>(SUMIF(Расклады!$C:$C,$B12,Расклады!B:B)+SUMIF(Расклады!$J:$J,$B12,Расклады!K:K)+SUMIF(Расклады!$P:$P,$B12,Расклады!O:O)+SUMIF(Расклады!$W:$W,$B12,Расклады!X:X))/$H$4</f>
        <v>0.2222222222222222</v>
      </c>
      <c r="I12" s="59"/>
    </row>
    <row r="15" spans="4:9" ht="12.75">
      <c r="D15" s="33"/>
      <c r="E15" s="35"/>
      <c r="F15" s="33"/>
      <c r="G15" s="53"/>
      <c r="H15"/>
      <c r="I15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4" bestFit="1" customWidth="1"/>
    <col min="2" max="2" width="9.125" style="34" bestFit="1" customWidth="1"/>
    <col min="3" max="3" width="9.625" style="35" customWidth="1"/>
    <col min="4" max="4" width="9.125" style="0" customWidth="1"/>
    <col min="5" max="6" width="8.375" style="33" customWidth="1"/>
    <col min="7" max="16384" width="10.00390625" style="33" customWidth="1"/>
  </cols>
  <sheetData>
    <row r="1" ht="12.75">
      <c r="A1" s="34">
        <f>Пары!F3</f>
        <v>7</v>
      </c>
    </row>
    <row r="2" spans="1:6" s="44" customFormat="1" ht="12.75">
      <c r="A2" s="48" t="s">
        <v>68</v>
      </c>
      <c r="B2" s="48" t="s">
        <v>69</v>
      </c>
      <c r="C2" s="50" t="s">
        <v>45</v>
      </c>
      <c r="D2" s="50" t="s">
        <v>64</v>
      </c>
      <c r="E2" s="50" t="s">
        <v>65</v>
      </c>
      <c r="F2" s="50" t="s">
        <v>67</v>
      </c>
    </row>
    <row r="3" spans="1:8" ht="12.75">
      <c r="A3" s="69">
        <v>1</v>
      </c>
      <c r="B3" s="85">
        <v>2</v>
      </c>
      <c r="C3" s="52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-4.5</v>
      </c>
      <c r="D3" s="81">
        <f>COUNTIF(Расклады!Z:AC,A3&amp;"+"&amp;B3)+COUNTIF(Расклады!Z:AC,B3&amp;"+"&amp;A3)</f>
        <v>3</v>
      </c>
      <c r="E3" s="84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83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1</v>
      </c>
      <c r="G3" s="44"/>
      <c r="H3" s="60"/>
    </row>
    <row r="4" spans="1:6" ht="12.75">
      <c r="A4" s="69">
        <f>IF(B4=1,A3+1,IF(B4="---","---",A3))</f>
        <v>1</v>
      </c>
      <c r="B4" s="85">
        <f aca="true" t="shared" si="0" ref="B4:B33">IF(B3="---","---",IF(AND(A3=A$1,B3+1=A$1),"---",IF(B3=A$1,1,IF(B3+1=A3,B3+2,B3+1))))</f>
        <v>3</v>
      </c>
      <c r="C4" s="52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-8.25</v>
      </c>
      <c r="D4" s="81">
        <f>COUNTIF(Расклады!Z:AC,A4&amp;"+"&amp;B4)+COUNTIF(Расклады!Z:AC,B4&amp;"+"&amp;A4)</f>
        <v>3</v>
      </c>
      <c r="E4" s="84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0.5</v>
      </c>
      <c r="F4" s="83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2</v>
      </c>
    </row>
    <row r="5" spans="1:6" ht="12.75">
      <c r="A5" s="69">
        <f aca="true" t="shared" si="1" ref="A5:A68">IF(B5=1,A4+1,IF(B5="---","---",A4))</f>
        <v>1</v>
      </c>
      <c r="B5" s="85">
        <f t="shared" si="0"/>
        <v>4</v>
      </c>
      <c r="C5" s="52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-6</v>
      </c>
      <c r="D5" s="81">
        <f>COUNTIF(Расклады!Z:AC,A5&amp;"+"&amp;B5)+COUNTIF(Расклады!Z:AC,B5&amp;"+"&amp;A5)</f>
        <v>3</v>
      </c>
      <c r="E5" s="84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83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0</v>
      </c>
    </row>
    <row r="6" spans="1:6" ht="12.75">
      <c r="A6" s="69">
        <f t="shared" si="1"/>
        <v>1</v>
      </c>
      <c r="B6" s="85">
        <f t="shared" si="0"/>
        <v>5</v>
      </c>
      <c r="C6" s="52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-9.75</v>
      </c>
      <c r="D6" s="81">
        <f>COUNTIF(Расклады!Z:AC,A6&amp;"+"&amp;B6)+COUNTIF(Расклады!Z:AC,B6&amp;"+"&amp;A6)</f>
        <v>3</v>
      </c>
      <c r="E6" s="84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0.5</v>
      </c>
      <c r="F6" s="83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0</v>
      </c>
    </row>
    <row r="7" spans="1:7" ht="12.75">
      <c r="A7" s="69">
        <f t="shared" si="1"/>
        <v>1</v>
      </c>
      <c r="B7" s="85">
        <f t="shared" si="0"/>
        <v>6</v>
      </c>
      <c r="C7" s="52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-1.75</v>
      </c>
      <c r="D7" s="81">
        <f>COUNTIF(Расклады!Z:AC,A7&amp;"+"&amp;B7)+COUNTIF(Расклады!Z:AC,B7&amp;"+"&amp;A7)</f>
        <v>3</v>
      </c>
      <c r="E7" s="84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1.5</v>
      </c>
      <c r="F7" s="83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2</v>
      </c>
      <c r="G7" s="82"/>
    </row>
    <row r="8" spans="1:6" ht="12.75">
      <c r="A8" s="69">
        <f t="shared" si="1"/>
        <v>1</v>
      </c>
      <c r="B8" s="85">
        <f t="shared" si="0"/>
        <v>7</v>
      </c>
      <c r="C8" s="52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0</v>
      </c>
      <c r="D8" s="81">
        <f>COUNTIF(Расклады!Z:AC,A8&amp;"+"&amp;B8)+COUNTIF(Расклады!Z:AC,B8&amp;"+"&amp;A8)</f>
        <v>3</v>
      </c>
      <c r="E8" s="84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1.5</v>
      </c>
      <c r="F8" s="83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2</v>
      </c>
    </row>
    <row r="9" spans="1:6" ht="12.75">
      <c r="A9" s="69">
        <f t="shared" si="1"/>
        <v>2</v>
      </c>
      <c r="B9" s="85">
        <f t="shared" si="0"/>
        <v>1</v>
      </c>
      <c r="C9" s="52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4.5</v>
      </c>
      <c r="D9" s="81">
        <f>COUNTIF(Расклады!Z:AC,A9&amp;"+"&amp;B9)+COUNTIF(Расклады!Z:AC,B9&amp;"+"&amp;A9)</f>
        <v>3</v>
      </c>
      <c r="E9" s="84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2</v>
      </c>
      <c r="F9" s="83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5</v>
      </c>
    </row>
    <row r="10" spans="1:6" ht="12.75">
      <c r="A10" s="69">
        <f t="shared" si="1"/>
        <v>2</v>
      </c>
      <c r="B10" s="85">
        <f t="shared" si="0"/>
        <v>3</v>
      </c>
      <c r="C10" s="52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-8</v>
      </c>
      <c r="D10" s="81">
        <f>COUNTIF(Расклады!Z:AC,A10&amp;"+"&amp;B10)+COUNTIF(Расклады!Z:AC,B10&amp;"+"&amp;A10)</f>
        <v>3</v>
      </c>
      <c r="E10" s="84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0.5</v>
      </c>
      <c r="F10" s="83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0</v>
      </c>
    </row>
    <row r="11" spans="1:6" ht="12.75">
      <c r="A11" s="69">
        <f t="shared" si="1"/>
        <v>2</v>
      </c>
      <c r="B11" s="85">
        <f t="shared" si="0"/>
        <v>4</v>
      </c>
      <c r="C11" s="52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3</v>
      </c>
      <c r="D11" s="81">
        <f>COUNTIF(Расклады!Z:AC,A11&amp;"+"&amp;B11)+COUNTIF(Расклады!Z:AC,B11&amp;"+"&amp;A11)</f>
        <v>3</v>
      </c>
      <c r="E11" s="84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2</v>
      </c>
      <c r="F11" s="83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4</v>
      </c>
    </row>
    <row r="12" spans="1:6" ht="12.75">
      <c r="A12" s="69">
        <f t="shared" si="1"/>
        <v>2</v>
      </c>
      <c r="B12" s="85">
        <f t="shared" si="0"/>
        <v>5</v>
      </c>
      <c r="C12" s="52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-2.5</v>
      </c>
      <c r="D12" s="81">
        <f>COUNTIF(Расклады!Z:AC,A12&amp;"+"&amp;B12)+COUNTIF(Расклады!Z:AC,B12&amp;"+"&amp;A12)</f>
        <v>3</v>
      </c>
      <c r="E12" s="84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1.5</v>
      </c>
      <c r="F12" s="83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2</v>
      </c>
    </row>
    <row r="13" spans="1:6" ht="12.75">
      <c r="A13" s="69">
        <f t="shared" si="1"/>
        <v>2</v>
      </c>
      <c r="B13" s="85">
        <f t="shared" si="0"/>
        <v>6</v>
      </c>
      <c r="C13" s="52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7</v>
      </c>
      <c r="D13" s="81">
        <f>COUNTIF(Расклады!Z:AC,A13&amp;"+"&amp;B13)+COUNTIF(Расклады!Z:AC,B13&amp;"+"&amp;A13)</f>
        <v>3</v>
      </c>
      <c r="E13" s="84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2.5</v>
      </c>
      <c r="F13" s="83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5</v>
      </c>
    </row>
    <row r="14" spans="1:6" ht="12.75">
      <c r="A14" s="69">
        <f t="shared" si="1"/>
        <v>2</v>
      </c>
      <c r="B14" s="85">
        <f t="shared" si="0"/>
        <v>7</v>
      </c>
      <c r="C14" s="52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3.75</v>
      </c>
      <c r="D14" s="81">
        <f>COUNTIF(Расклады!Z:AC,A14&amp;"+"&amp;B14)+COUNTIF(Расклады!Z:AC,B14&amp;"+"&amp;A14)</f>
        <v>3</v>
      </c>
      <c r="E14" s="84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2</v>
      </c>
      <c r="F14" s="83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4</v>
      </c>
    </row>
    <row r="15" spans="1:6" ht="12.75">
      <c r="A15" s="69">
        <f t="shared" si="1"/>
        <v>3</v>
      </c>
      <c r="B15" s="85">
        <f t="shared" si="0"/>
        <v>1</v>
      </c>
      <c r="C15" s="52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8.25</v>
      </c>
      <c r="D15" s="81">
        <f>COUNTIF(Расклады!Z:AC,A15&amp;"+"&amp;B15)+COUNTIF(Расклады!Z:AC,B15&amp;"+"&amp;A15)</f>
        <v>3</v>
      </c>
      <c r="E15" s="84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2.5</v>
      </c>
      <c r="F15" s="83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4</v>
      </c>
    </row>
    <row r="16" spans="1:6" ht="12.75">
      <c r="A16" s="69">
        <f t="shared" si="1"/>
        <v>3</v>
      </c>
      <c r="B16" s="85">
        <f t="shared" si="0"/>
        <v>2</v>
      </c>
      <c r="C16" s="52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8</v>
      </c>
      <c r="D16" s="81">
        <f>COUNTIF(Расклады!Z:AC,A16&amp;"+"&amp;B16)+COUNTIF(Расклады!Z:AC,B16&amp;"+"&amp;A16)</f>
        <v>3</v>
      </c>
      <c r="E16" s="84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2.5</v>
      </c>
      <c r="F16" s="83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6</v>
      </c>
    </row>
    <row r="17" spans="1:6" ht="12.75">
      <c r="A17" s="69">
        <f t="shared" si="1"/>
        <v>3</v>
      </c>
      <c r="B17" s="85">
        <f t="shared" si="0"/>
        <v>4</v>
      </c>
      <c r="C17" s="52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-9.25</v>
      </c>
      <c r="D17" s="81">
        <f>COUNTIF(Расклады!Z:AC,A17&amp;"+"&amp;B17)+COUNTIF(Расклады!Z:AC,B17&amp;"+"&amp;A17)</f>
        <v>3</v>
      </c>
      <c r="E17" s="84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0.5</v>
      </c>
      <c r="F17" s="83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2</v>
      </c>
    </row>
    <row r="18" spans="1:6" ht="12.75">
      <c r="A18" s="69">
        <f t="shared" si="1"/>
        <v>3</v>
      </c>
      <c r="B18" s="85">
        <f t="shared" si="0"/>
        <v>5</v>
      </c>
      <c r="C18" s="52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-8</v>
      </c>
      <c r="D18" s="81">
        <f>COUNTIF(Расклады!Z:AC,A18&amp;"+"&amp;B18)+COUNTIF(Расклады!Z:AC,B18&amp;"+"&amp;A18)</f>
        <v>3</v>
      </c>
      <c r="E18" s="84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0.5</v>
      </c>
      <c r="F18" s="83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1</v>
      </c>
    </row>
    <row r="19" spans="1:6" ht="12.75">
      <c r="A19" s="69">
        <f t="shared" si="1"/>
        <v>3</v>
      </c>
      <c r="B19" s="85">
        <f t="shared" si="0"/>
        <v>6</v>
      </c>
      <c r="C19" s="52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1.75</v>
      </c>
      <c r="D19" s="81">
        <f>COUNTIF(Расклады!Z:AC,A19&amp;"+"&amp;B19)+COUNTIF(Расклады!Z:AC,B19&amp;"+"&amp;A19)</f>
        <v>3</v>
      </c>
      <c r="E19" s="84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1.5</v>
      </c>
      <c r="F19" s="83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4</v>
      </c>
    </row>
    <row r="20" spans="1:6" ht="12.75">
      <c r="A20" s="69">
        <f t="shared" si="1"/>
        <v>3</v>
      </c>
      <c r="B20" s="85">
        <f t="shared" si="0"/>
        <v>7</v>
      </c>
      <c r="C20" s="52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-9.5</v>
      </c>
      <c r="D20" s="81">
        <f>COUNTIF(Расклады!Z:AC,A20&amp;"+"&amp;B20)+COUNTIF(Расклады!Z:AC,B20&amp;"+"&amp;A20)</f>
        <v>3</v>
      </c>
      <c r="E20" s="84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0.5</v>
      </c>
      <c r="F20" s="83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2</v>
      </c>
    </row>
    <row r="21" spans="1:6" ht="12.75">
      <c r="A21" s="69">
        <f t="shared" si="1"/>
        <v>4</v>
      </c>
      <c r="B21" s="85">
        <f t="shared" si="0"/>
        <v>1</v>
      </c>
      <c r="C21" s="52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6</v>
      </c>
      <c r="D21" s="81">
        <f>COUNTIF(Расклады!Z:AC,A21&amp;"+"&amp;B21)+COUNTIF(Расклады!Z:AC,B21&amp;"+"&amp;A21)</f>
        <v>3</v>
      </c>
      <c r="E21" s="84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2</v>
      </c>
      <c r="F21" s="83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6</v>
      </c>
    </row>
    <row r="22" spans="1:6" ht="12.75">
      <c r="A22" s="69">
        <f t="shared" si="1"/>
        <v>4</v>
      </c>
      <c r="B22" s="85">
        <f t="shared" si="0"/>
        <v>2</v>
      </c>
      <c r="C22" s="52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-3</v>
      </c>
      <c r="D22" s="81">
        <f>COUNTIF(Расклады!Z:AC,A22&amp;"+"&amp;B22)+COUNTIF(Расклады!Z:AC,B22&amp;"+"&amp;A22)</f>
        <v>3</v>
      </c>
      <c r="E22" s="84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</v>
      </c>
      <c r="F22" s="83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2</v>
      </c>
    </row>
    <row r="23" spans="1:6" ht="12.75">
      <c r="A23" s="69">
        <f t="shared" si="1"/>
        <v>4</v>
      </c>
      <c r="B23" s="85">
        <f t="shared" si="0"/>
        <v>3</v>
      </c>
      <c r="C23" s="52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9.25</v>
      </c>
      <c r="D23" s="81">
        <f>COUNTIF(Расклады!Z:AC,A23&amp;"+"&amp;B23)+COUNTIF(Расклады!Z:AC,B23&amp;"+"&amp;A23)</f>
        <v>3</v>
      </c>
      <c r="E23" s="84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2.5</v>
      </c>
      <c r="F23" s="83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4</v>
      </c>
    </row>
    <row r="24" spans="1:6" ht="12.75">
      <c r="A24" s="69">
        <f t="shared" si="1"/>
        <v>4</v>
      </c>
      <c r="B24" s="85">
        <f t="shared" si="0"/>
        <v>5</v>
      </c>
      <c r="C24" s="52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-2.75</v>
      </c>
      <c r="D24" s="81">
        <f>COUNTIF(Расклады!Z:AC,A24&amp;"+"&amp;B24)+COUNTIF(Расклады!Z:AC,B24&amp;"+"&amp;A24)</f>
        <v>3</v>
      </c>
      <c r="E24" s="84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1.5</v>
      </c>
      <c r="F24" s="83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2</v>
      </c>
    </row>
    <row r="25" spans="1:6" ht="12.75">
      <c r="A25" s="69">
        <f t="shared" si="1"/>
        <v>4</v>
      </c>
      <c r="B25" s="85">
        <f t="shared" si="0"/>
        <v>6</v>
      </c>
      <c r="C25" s="52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-8.5</v>
      </c>
      <c r="D25" s="81">
        <f>COUNTIF(Расклады!Z:AC,A25&amp;"+"&amp;B25)+COUNTIF(Расклады!Z:AC,B25&amp;"+"&amp;A25)</f>
        <v>3</v>
      </c>
      <c r="E25" s="84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0.5</v>
      </c>
      <c r="F25" s="83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2</v>
      </c>
    </row>
    <row r="26" spans="1:6" ht="12.75">
      <c r="A26" s="69">
        <f t="shared" si="1"/>
        <v>4</v>
      </c>
      <c r="B26" s="85">
        <f t="shared" si="0"/>
        <v>7</v>
      </c>
      <c r="C26" s="52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-3.5</v>
      </c>
      <c r="D26" s="81">
        <f>COUNTIF(Расклады!Z:AC,A26&amp;"+"&amp;B26)+COUNTIF(Расклады!Z:AC,B26&amp;"+"&amp;A26)</f>
        <v>3</v>
      </c>
      <c r="E26" s="84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1</v>
      </c>
      <c r="F26" s="83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2</v>
      </c>
    </row>
    <row r="27" spans="1:6" ht="12.75">
      <c r="A27" s="69">
        <f t="shared" si="1"/>
        <v>5</v>
      </c>
      <c r="B27" s="85">
        <f t="shared" si="0"/>
        <v>1</v>
      </c>
      <c r="C27" s="52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9.75</v>
      </c>
      <c r="D27" s="81">
        <f>COUNTIF(Расклады!Z:AC,A27&amp;"+"&amp;B27)+COUNTIF(Расклады!Z:AC,B27&amp;"+"&amp;A27)</f>
        <v>3</v>
      </c>
      <c r="E27" s="84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2.5</v>
      </c>
      <c r="F27" s="83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6</v>
      </c>
    </row>
    <row r="28" spans="1:6" ht="12.75">
      <c r="A28" s="69">
        <f t="shared" si="1"/>
        <v>5</v>
      </c>
      <c r="B28" s="85">
        <f t="shared" si="0"/>
        <v>2</v>
      </c>
      <c r="C28" s="52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2.5</v>
      </c>
      <c r="D28" s="81">
        <f>COUNTIF(Расклады!Z:AC,A28&amp;"+"&amp;B28)+COUNTIF(Расклады!Z:AC,B28&amp;"+"&amp;A28)</f>
        <v>3</v>
      </c>
      <c r="E28" s="84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1.5</v>
      </c>
      <c r="F28" s="83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4</v>
      </c>
    </row>
    <row r="29" spans="1:6" ht="12.75">
      <c r="A29" s="69">
        <f t="shared" si="1"/>
        <v>5</v>
      </c>
      <c r="B29" s="85">
        <f t="shared" si="0"/>
        <v>3</v>
      </c>
      <c r="C29" s="52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8</v>
      </c>
      <c r="D29" s="81">
        <f>COUNTIF(Расклады!Z:AC,A29&amp;"+"&amp;B29)+COUNTIF(Расклады!Z:AC,B29&amp;"+"&amp;A29)</f>
        <v>3</v>
      </c>
      <c r="E29" s="84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2.5</v>
      </c>
      <c r="F29" s="83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5</v>
      </c>
    </row>
    <row r="30" spans="1:6" ht="12.75">
      <c r="A30" s="69">
        <f t="shared" si="1"/>
        <v>5</v>
      </c>
      <c r="B30" s="85">
        <f t="shared" si="0"/>
        <v>4</v>
      </c>
      <c r="C30" s="52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2.75</v>
      </c>
      <c r="D30" s="81">
        <f>COUNTIF(Расклады!Z:AC,A30&amp;"+"&amp;B30)+COUNTIF(Расклады!Z:AC,B30&amp;"+"&amp;A30)</f>
        <v>3</v>
      </c>
      <c r="E30" s="84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1.5</v>
      </c>
      <c r="F30" s="83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4</v>
      </c>
    </row>
    <row r="31" spans="1:6" ht="12.75">
      <c r="A31" s="69">
        <f t="shared" si="1"/>
        <v>5</v>
      </c>
      <c r="B31" s="85">
        <f t="shared" si="0"/>
        <v>6</v>
      </c>
      <c r="C31" s="52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16</v>
      </c>
      <c r="D31" s="81">
        <f>COUNTIF(Расклады!Z:AC,A31&amp;"+"&amp;B31)+COUNTIF(Расклады!Z:AC,B31&amp;"+"&amp;A31)</f>
        <v>3</v>
      </c>
      <c r="E31" s="84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3</v>
      </c>
      <c r="F31" s="83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5</v>
      </c>
    </row>
    <row r="32" spans="1:6" ht="12.75">
      <c r="A32" s="69">
        <f t="shared" si="1"/>
        <v>5</v>
      </c>
      <c r="B32" s="85">
        <f t="shared" si="0"/>
        <v>7</v>
      </c>
      <c r="C32" s="52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-0.25</v>
      </c>
      <c r="D32" s="81">
        <f>COUNTIF(Расклады!Z:AC,A32&amp;"+"&amp;B32)+COUNTIF(Расклады!Z:AC,B32&amp;"+"&amp;A32)</f>
        <v>3</v>
      </c>
      <c r="E32" s="84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1.5</v>
      </c>
      <c r="F32" s="83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2</v>
      </c>
    </row>
    <row r="33" spans="1:6" ht="12.75">
      <c r="A33" s="69">
        <f t="shared" si="1"/>
        <v>6</v>
      </c>
      <c r="B33" s="85">
        <f t="shared" si="0"/>
        <v>1</v>
      </c>
      <c r="C33" s="52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1.75</v>
      </c>
      <c r="D33" s="81">
        <f>COUNTIF(Расклады!Z:AC,A33&amp;"+"&amp;B33)+COUNTIF(Расклады!Z:AC,B33&amp;"+"&amp;A33)</f>
        <v>3</v>
      </c>
      <c r="E33" s="84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1.5</v>
      </c>
      <c r="F33" s="83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4</v>
      </c>
    </row>
    <row r="34" spans="1:6" ht="12.75">
      <c r="A34" s="69">
        <f t="shared" si="1"/>
        <v>6</v>
      </c>
      <c r="B34" s="85">
        <f>IF(B33="---","---",IF(AND(A33=A$1,B33+1=A$1),"---",IF(B33=A$1,1,IF(B33+1=A33,B33+2,B33+1))))</f>
        <v>2</v>
      </c>
      <c r="C34" s="52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-7</v>
      </c>
      <c r="D34" s="81">
        <f>COUNTIF(Расклады!Z:AC,A34&amp;"+"&amp;B34)+COUNTIF(Расклады!Z:AC,B34&amp;"+"&amp;A34)</f>
        <v>3</v>
      </c>
      <c r="E34" s="84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0.5</v>
      </c>
      <c r="F34" s="83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1</v>
      </c>
    </row>
    <row r="35" spans="1:6" ht="12.75">
      <c r="A35" s="69">
        <f t="shared" si="1"/>
        <v>6</v>
      </c>
      <c r="B35" s="85">
        <f aca="true" t="shared" si="2" ref="B35:B81">IF(B34="---","---",IF(AND(A34=A$1,B34+1=A$1),"---",IF(B34=A$1,1,IF(B34+1=A34,B34+2,B34+1))))</f>
        <v>3</v>
      </c>
      <c r="C35" s="52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-1.75</v>
      </c>
      <c r="D35" s="81">
        <f>COUNTIF(Расклады!Z:AC,A35&amp;"+"&amp;B35)+COUNTIF(Расклады!Z:AC,B35&amp;"+"&amp;A35)</f>
        <v>3</v>
      </c>
      <c r="E35" s="84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1.5</v>
      </c>
      <c r="F35" s="83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2</v>
      </c>
    </row>
    <row r="36" spans="1:6" ht="12.75">
      <c r="A36" s="69">
        <f t="shared" si="1"/>
        <v>6</v>
      </c>
      <c r="B36" s="85">
        <f t="shared" si="2"/>
        <v>4</v>
      </c>
      <c r="C36" s="52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8.5</v>
      </c>
      <c r="D36" s="81">
        <f>COUNTIF(Расклады!Z:AC,A36&amp;"+"&amp;B36)+COUNTIF(Расклады!Z:AC,B36&amp;"+"&amp;A36)</f>
        <v>3</v>
      </c>
      <c r="E36" s="84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2.5</v>
      </c>
      <c r="F36" s="83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4</v>
      </c>
    </row>
    <row r="37" spans="1:6" ht="12.75">
      <c r="A37" s="69">
        <f t="shared" si="1"/>
        <v>6</v>
      </c>
      <c r="B37" s="85">
        <f t="shared" si="2"/>
        <v>5</v>
      </c>
      <c r="C37" s="52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-16</v>
      </c>
      <c r="D37" s="81">
        <f>COUNTIF(Расклады!Z:AC,A37&amp;"+"&amp;B37)+COUNTIF(Расклады!Z:AC,B37&amp;"+"&amp;A37)</f>
        <v>3</v>
      </c>
      <c r="E37" s="84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0</v>
      </c>
      <c r="F37" s="83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1</v>
      </c>
    </row>
    <row r="38" spans="1:6" ht="12.75">
      <c r="A38" s="69">
        <f t="shared" si="1"/>
        <v>6</v>
      </c>
      <c r="B38" s="85">
        <f t="shared" si="2"/>
        <v>7</v>
      </c>
      <c r="C38" s="52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10</v>
      </c>
      <c r="D38" s="81">
        <f>COUNTIF(Расклады!Z:AC,A38&amp;"+"&amp;B38)+COUNTIF(Расклады!Z:AC,B38&amp;"+"&amp;A38)</f>
        <v>3</v>
      </c>
      <c r="E38" s="84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3</v>
      </c>
      <c r="F38" s="83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5</v>
      </c>
    </row>
    <row r="39" spans="1:6" ht="12.75">
      <c r="A39" s="69">
        <f t="shared" si="1"/>
        <v>7</v>
      </c>
      <c r="B39" s="85">
        <f t="shared" si="2"/>
        <v>1</v>
      </c>
      <c r="C39" s="52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0</v>
      </c>
      <c r="D39" s="81">
        <f>COUNTIF(Расклады!Z:AC,A39&amp;"+"&amp;B39)+COUNTIF(Расклады!Z:AC,B39&amp;"+"&amp;A39)</f>
        <v>3</v>
      </c>
      <c r="E39" s="84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1.5</v>
      </c>
      <c r="F39" s="83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4</v>
      </c>
    </row>
    <row r="40" spans="1:6" ht="12.75">
      <c r="A40" s="69">
        <f t="shared" si="1"/>
        <v>7</v>
      </c>
      <c r="B40" s="85">
        <f t="shared" si="2"/>
        <v>2</v>
      </c>
      <c r="C40" s="52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-3.75</v>
      </c>
      <c r="D40" s="81">
        <f>COUNTIF(Расклады!Z:AC,A40&amp;"+"&amp;B40)+COUNTIF(Расклады!Z:AC,B40&amp;"+"&amp;A40)</f>
        <v>3</v>
      </c>
      <c r="E40" s="84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</v>
      </c>
      <c r="F40" s="83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2</v>
      </c>
    </row>
    <row r="41" spans="1:6" ht="12.75">
      <c r="A41" s="69">
        <f t="shared" si="1"/>
        <v>7</v>
      </c>
      <c r="B41" s="85">
        <f t="shared" si="2"/>
        <v>3</v>
      </c>
      <c r="C41" s="52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9.5</v>
      </c>
      <c r="D41" s="81">
        <f>COUNTIF(Расклады!Z:AC,A41&amp;"+"&amp;B41)+COUNTIF(Расклады!Z:AC,B41&amp;"+"&amp;A41)</f>
        <v>3</v>
      </c>
      <c r="E41" s="84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2.5</v>
      </c>
      <c r="F41" s="83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4</v>
      </c>
    </row>
    <row r="42" spans="1:6" ht="12.75">
      <c r="A42" s="69">
        <f t="shared" si="1"/>
        <v>7</v>
      </c>
      <c r="B42" s="85">
        <f t="shared" si="2"/>
        <v>4</v>
      </c>
      <c r="C42" s="52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3.5</v>
      </c>
      <c r="D42" s="81">
        <f>COUNTIF(Расклады!Z:AC,A42&amp;"+"&amp;B42)+COUNTIF(Расклады!Z:AC,B42&amp;"+"&amp;A42)</f>
        <v>3</v>
      </c>
      <c r="E42" s="84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2</v>
      </c>
      <c r="F42" s="83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4</v>
      </c>
    </row>
    <row r="43" spans="1:6" ht="12.75">
      <c r="A43" s="69">
        <f t="shared" si="1"/>
        <v>7</v>
      </c>
      <c r="B43" s="85">
        <f t="shared" si="2"/>
        <v>5</v>
      </c>
      <c r="C43" s="52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0.25</v>
      </c>
      <c r="D43" s="81">
        <f>COUNTIF(Расклады!Z:AC,A43&amp;"+"&amp;B43)+COUNTIF(Расклады!Z:AC,B43&amp;"+"&amp;A43)</f>
        <v>3</v>
      </c>
      <c r="E43" s="84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1.5</v>
      </c>
      <c r="F43" s="83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4</v>
      </c>
    </row>
    <row r="44" spans="1:6" ht="12.75">
      <c r="A44" s="69">
        <f t="shared" si="1"/>
        <v>7</v>
      </c>
      <c r="B44" s="85">
        <f t="shared" si="2"/>
        <v>6</v>
      </c>
      <c r="C44" s="52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-10</v>
      </c>
      <c r="D44" s="81">
        <f>COUNTIF(Расклады!Z:AC,A44&amp;"+"&amp;B44)+COUNTIF(Расклады!Z:AC,B44&amp;"+"&amp;A44)</f>
        <v>3</v>
      </c>
      <c r="E44" s="84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0</v>
      </c>
      <c r="F44" s="83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1</v>
      </c>
    </row>
    <row r="45" spans="1:6" ht="12.75">
      <c r="A45" s="69" t="str">
        <f t="shared" si="1"/>
        <v>---</v>
      </c>
      <c r="B45" s="85" t="str">
        <f t="shared" si="2"/>
        <v>---</v>
      </c>
      <c r="C45" s="52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0</v>
      </c>
      <c r="D45" s="81">
        <f>COUNTIF(Расклады!Z:AC,A45&amp;"+"&amp;B45)+COUNTIF(Расклады!Z:AC,B45&amp;"+"&amp;A45)</f>
        <v>0</v>
      </c>
      <c r="E45" s="84" t="b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0</v>
      </c>
      <c r="F45" s="83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0</v>
      </c>
    </row>
    <row r="46" spans="1:6" ht="12.75">
      <c r="A46" s="69" t="str">
        <f t="shared" si="1"/>
        <v>---</v>
      </c>
      <c r="B46" s="85" t="str">
        <f t="shared" si="2"/>
        <v>---</v>
      </c>
      <c r="C46" s="52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0</v>
      </c>
      <c r="D46" s="81">
        <f>COUNTIF(Расклады!Z:AC,A46&amp;"+"&amp;B46)+COUNTIF(Расклады!Z:AC,B46&amp;"+"&amp;A46)</f>
        <v>0</v>
      </c>
      <c r="E46" s="84" t="b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0</v>
      </c>
      <c r="F46" s="83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0</v>
      </c>
    </row>
    <row r="47" spans="1:6" ht="12.75">
      <c r="A47" s="69" t="str">
        <f t="shared" si="1"/>
        <v>---</v>
      </c>
      <c r="B47" s="85" t="str">
        <f t="shared" si="2"/>
        <v>---</v>
      </c>
      <c r="C47" s="52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0</v>
      </c>
      <c r="D47" s="81">
        <f>COUNTIF(Расклады!Z:AC,A47&amp;"+"&amp;B47)+COUNTIF(Расклады!Z:AC,B47&amp;"+"&amp;A47)</f>
        <v>0</v>
      </c>
      <c r="E47" s="84" t="b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0</v>
      </c>
      <c r="F47" s="83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0</v>
      </c>
    </row>
    <row r="48" spans="1:6" ht="12.75">
      <c r="A48" s="69" t="str">
        <f t="shared" si="1"/>
        <v>---</v>
      </c>
      <c r="B48" s="85" t="str">
        <f t="shared" si="2"/>
        <v>---</v>
      </c>
      <c r="C48" s="52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0</v>
      </c>
      <c r="D48" s="81">
        <f>COUNTIF(Расклады!Z:AC,A48&amp;"+"&amp;B48)+COUNTIF(Расклады!Z:AC,B48&amp;"+"&amp;A48)</f>
        <v>0</v>
      </c>
      <c r="E48" s="84" t="b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0</v>
      </c>
      <c r="F48" s="83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0</v>
      </c>
    </row>
    <row r="49" spans="1:6" ht="12.75">
      <c r="A49" s="69" t="str">
        <f t="shared" si="1"/>
        <v>---</v>
      </c>
      <c r="B49" s="85" t="str">
        <f t="shared" si="2"/>
        <v>---</v>
      </c>
      <c r="C49" s="52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0</v>
      </c>
      <c r="D49" s="81">
        <f>COUNTIF(Расклады!Z:AC,A49&amp;"+"&amp;B49)+COUNTIF(Расклады!Z:AC,B49&amp;"+"&amp;A49)</f>
        <v>0</v>
      </c>
      <c r="E49" s="84" t="b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0</v>
      </c>
      <c r="F49" s="83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0</v>
      </c>
    </row>
    <row r="50" spans="1:6" ht="12.75">
      <c r="A50" s="69" t="str">
        <f t="shared" si="1"/>
        <v>---</v>
      </c>
      <c r="B50" s="85" t="str">
        <f t="shared" si="2"/>
        <v>---</v>
      </c>
      <c r="C50" s="52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0</v>
      </c>
      <c r="D50" s="81">
        <f>COUNTIF(Расклады!Z:AC,A50&amp;"+"&amp;B50)+COUNTIF(Расклады!Z:AC,B50&amp;"+"&amp;A50)</f>
        <v>0</v>
      </c>
      <c r="E50" s="84" t="b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0</v>
      </c>
      <c r="F50" s="83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0</v>
      </c>
    </row>
    <row r="51" spans="1:6" ht="12.75">
      <c r="A51" s="69" t="str">
        <f t="shared" si="1"/>
        <v>---</v>
      </c>
      <c r="B51" s="85" t="str">
        <f t="shared" si="2"/>
        <v>---</v>
      </c>
      <c r="C51" s="52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0</v>
      </c>
      <c r="D51" s="81">
        <f>COUNTIF(Расклады!Z:AC,A51&amp;"+"&amp;B51)+COUNTIF(Расклады!Z:AC,B51&amp;"+"&amp;A51)</f>
        <v>0</v>
      </c>
      <c r="E51" s="84" t="b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0</v>
      </c>
      <c r="F51" s="83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0</v>
      </c>
    </row>
    <row r="52" spans="1:6" ht="12.75">
      <c r="A52" s="69" t="str">
        <f t="shared" si="1"/>
        <v>---</v>
      </c>
      <c r="B52" s="85" t="str">
        <f t="shared" si="2"/>
        <v>---</v>
      </c>
      <c r="C52" s="52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0</v>
      </c>
      <c r="D52" s="81">
        <f>COUNTIF(Расклады!Z:AC,A52&amp;"+"&amp;B52)+COUNTIF(Расклады!Z:AC,B52&amp;"+"&amp;A52)</f>
        <v>0</v>
      </c>
      <c r="E52" s="84" t="b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0</v>
      </c>
      <c r="F52" s="83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0</v>
      </c>
    </row>
    <row r="53" spans="1:6" ht="12.75">
      <c r="A53" s="69" t="str">
        <f t="shared" si="1"/>
        <v>---</v>
      </c>
      <c r="B53" s="85" t="str">
        <f t="shared" si="2"/>
        <v>---</v>
      </c>
      <c r="C53" s="52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0</v>
      </c>
      <c r="D53" s="81">
        <f>COUNTIF(Расклады!Z:AC,A53&amp;"+"&amp;B53)+COUNTIF(Расклады!Z:AC,B53&amp;"+"&amp;A53)</f>
        <v>0</v>
      </c>
      <c r="E53" s="84" t="b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0</v>
      </c>
      <c r="F53" s="83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0</v>
      </c>
    </row>
    <row r="54" spans="1:6" ht="12.75">
      <c r="A54" s="69" t="str">
        <f t="shared" si="1"/>
        <v>---</v>
      </c>
      <c r="B54" s="85" t="str">
        <f t="shared" si="2"/>
        <v>---</v>
      </c>
      <c r="C54" s="52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0</v>
      </c>
      <c r="D54" s="81">
        <f>COUNTIF(Расклады!Z:AC,A54&amp;"+"&amp;B54)+COUNTIF(Расклады!Z:AC,B54&amp;"+"&amp;A54)</f>
        <v>0</v>
      </c>
      <c r="E54" s="84" t="b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0</v>
      </c>
      <c r="F54" s="83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0</v>
      </c>
    </row>
    <row r="55" spans="1:6" ht="12.75">
      <c r="A55" s="69" t="str">
        <f t="shared" si="1"/>
        <v>---</v>
      </c>
      <c r="B55" s="85" t="str">
        <f t="shared" si="2"/>
        <v>---</v>
      </c>
      <c r="C55" s="52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0</v>
      </c>
      <c r="D55" s="81">
        <f>COUNTIF(Расклады!Z:AC,A55&amp;"+"&amp;B55)+COUNTIF(Расклады!Z:AC,B55&amp;"+"&amp;A55)</f>
        <v>0</v>
      </c>
      <c r="E55" s="84" t="b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0</v>
      </c>
      <c r="F55" s="83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0</v>
      </c>
    </row>
    <row r="56" spans="1:6" ht="12.75">
      <c r="A56" s="69" t="str">
        <f t="shared" si="1"/>
        <v>---</v>
      </c>
      <c r="B56" s="85" t="str">
        <f t="shared" si="2"/>
        <v>---</v>
      </c>
      <c r="C56" s="52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0</v>
      </c>
      <c r="D56" s="81">
        <f>COUNTIF(Расклады!Z:AC,A56&amp;"+"&amp;B56)+COUNTIF(Расклады!Z:AC,B56&amp;"+"&amp;A56)</f>
        <v>0</v>
      </c>
      <c r="E56" s="84" t="b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0</v>
      </c>
      <c r="F56" s="83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0</v>
      </c>
    </row>
    <row r="57" spans="1:6" ht="12.75">
      <c r="A57" s="69" t="str">
        <f t="shared" si="1"/>
        <v>---</v>
      </c>
      <c r="B57" s="85" t="str">
        <f t="shared" si="2"/>
        <v>---</v>
      </c>
      <c r="C57" s="52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0</v>
      </c>
      <c r="D57" s="81">
        <f>COUNTIF(Расклады!Z:AC,A57&amp;"+"&amp;B57)+COUNTIF(Расклады!Z:AC,B57&amp;"+"&amp;A57)</f>
        <v>0</v>
      </c>
      <c r="E57" s="84" t="b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0</v>
      </c>
      <c r="F57" s="83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0</v>
      </c>
    </row>
    <row r="58" spans="1:6" ht="12.75">
      <c r="A58" s="69" t="str">
        <f t="shared" si="1"/>
        <v>---</v>
      </c>
      <c r="B58" s="85" t="str">
        <f t="shared" si="2"/>
        <v>---</v>
      </c>
      <c r="C58" s="52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0</v>
      </c>
      <c r="D58" s="81">
        <f>COUNTIF(Расклады!Z:AC,A58&amp;"+"&amp;B58)+COUNTIF(Расклады!Z:AC,B58&amp;"+"&amp;A58)</f>
        <v>0</v>
      </c>
      <c r="E58" s="84" t="b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0</v>
      </c>
      <c r="F58" s="83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0</v>
      </c>
    </row>
    <row r="59" spans="1:6" ht="12.75">
      <c r="A59" s="69" t="str">
        <f t="shared" si="1"/>
        <v>---</v>
      </c>
      <c r="B59" s="85" t="str">
        <f t="shared" si="2"/>
        <v>---</v>
      </c>
      <c r="C59" s="52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0</v>
      </c>
      <c r="D59" s="81">
        <f>COUNTIF(Расклады!Z:AC,A59&amp;"+"&amp;B59)+COUNTIF(Расклады!Z:AC,B59&amp;"+"&amp;A59)</f>
        <v>0</v>
      </c>
      <c r="E59" s="84" t="b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83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0</v>
      </c>
    </row>
    <row r="60" spans="1:6" ht="12.75">
      <c r="A60" s="69" t="str">
        <f t="shared" si="1"/>
        <v>---</v>
      </c>
      <c r="B60" s="85" t="str">
        <f t="shared" si="2"/>
        <v>---</v>
      </c>
      <c r="C60" s="52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0</v>
      </c>
      <c r="D60" s="81">
        <f>COUNTIF(Расклады!Z:AC,A60&amp;"+"&amp;B60)+COUNTIF(Расклады!Z:AC,B60&amp;"+"&amp;A60)</f>
        <v>0</v>
      </c>
      <c r="E60" s="84" t="b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0</v>
      </c>
      <c r="F60" s="83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0</v>
      </c>
    </row>
    <row r="61" spans="1:6" ht="12.75">
      <c r="A61" s="69" t="str">
        <f t="shared" si="1"/>
        <v>---</v>
      </c>
      <c r="B61" s="85" t="str">
        <f t="shared" si="2"/>
        <v>---</v>
      </c>
      <c r="C61" s="52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0</v>
      </c>
      <c r="D61" s="81">
        <f>COUNTIF(Расклады!Z:AC,A61&amp;"+"&amp;B61)+COUNTIF(Расклады!Z:AC,B61&amp;"+"&amp;A61)</f>
        <v>0</v>
      </c>
      <c r="E61" s="84" t="b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0</v>
      </c>
      <c r="F61" s="83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0</v>
      </c>
    </row>
    <row r="62" spans="1:6" ht="12.75">
      <c r="A62" s="69" t="str">
        <f t="shared" si="1"/>
        <v>---</v>
      </c>
      <c r="B62" s="85" t="str">
        <f t="shared" si="2"/>
        <v>---</v>
      </c>
      <c r="C62" s="52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0</v>
      </c>
      <c r="D62" s="81">
        <f>COUNTIF(Расклады!Z:AC,A62&amp;"+"&amp;B62)+COUNTIF(Расклады!Z:AC,B62&amp;"+"&amp;A62)</f>
        <v>0</v>
      </c>
      <c r="E62" s="84" t="b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</v>
      </c>
      <c r="F62" s="83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0</v>
      </c>
    </row>
    <row r="63" spans="1:6" ht="12.75">
      <c r="A63" s="69" t="str">
        <f t="shared" si="1"/>
        <v>---</v>
      </c>
      <c r="B63" s="85" t="str">
        <f t="shared" si="2"/>
        <v>---</v>
      </c>
      <c r="C63" s="52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0</v>
      </c>
      <c r="D63" s="81">
        <f>COUNTIF(Расклады!Z:AC,A63&amp;"+"&amp;B63)+COUNTIF(Расклады!Z:AC,B63&amp;"+"&amp;A63)</f>
        <v>0</v>
      </c>
      <c r="E63" s="84" t="b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</v>
      </c>
      <c r="F63" s="83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0</v>
      </c>
    </row>
    <row r="64" spans="1:6" ht="12.75">
      <c r="A64" s="69" t="str">
        <f t="shared" si="1"/>
        <v>---</v>
      </c>
      <c r="B64" s="85" t="str">
        <f t="shared" si="2"/>
        <v>---</v>
      </c>
      <c r="C64" s="52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0</v>
      </c>
      <c r="D64" s="81">
        <f>COUNTIF(Расклады!Z:AC,A64&amp;"+"&amp;B64)+COUNTIF(Расклады!Z:AC,B64&amp;"+"&amp;A64)</f>
        <v>0</v>
      </c>
      <c r="E64" s="84" t="b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</v>
      </c>
      <c r="F64" s="83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0</v>
      </c>
    </row>
    <row r="65" spans="1:6" ht="12.75">
      <c r="A65" s="69" t="str">
        <f t="shared" si="1"/>
        <v>---</v>
      </c>
      <c r="B65" s="85" t="str">
        <f t="shared" si="2"/>
        <v>---</v>
      </c>
      <c r="C65" s="52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0</v>
      </c>
      <c r="D65" s="81">
        <f>COUNTIF(Расклады!Z:AC,A65&amp;"+"&amp;B65)+COUNTIF(Расклады!Z:AC,B65&amp;"+"&amp;A65)</f>
        <v>0</v>
      </c>
      <c r="E65" s="84" t="b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</v>
      </c>
      <c r="F65" s="83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0</v>
      </c>
    </row>
    <row r="66" spans="1:6" ht="12.75">
      <c r="A66" s="69" t="str">
        <f t="shared" si="1"/>
        <v>---</v>
      </c>
      <c r="B66" s="85" t="str">
        <f t="shared" si="2"/>
        <v>---</v>
      </c>
      <c r="C66" s="52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0</v>
      </c>
      <c r="D66" s="81">
        <f>COUNTIF(Расклады!Z:AC,A66&amp;"+"&amp;B66)+COUNTIF(Расклады!Z:AC,B66&amp;"+"&amp;A66)</f>
        <v>0</v>
      </c>
      <c r="E66" s="84" t="b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0</v>
      </c>
      <c r="F66" s="83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0</v>
      </c>
    </row>
    <row r="67" spans="1:6" ht="12.75">
      <c r="A67" s="69" t="str">
        <f t="shared" si="1"/>
        <v>---</v>
      </c>
      <c r="B67" s="85" t="str">
        <f t="shared" si="2"/>
        <v>---</v>
      </c>
      <c r="C67" s="52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0</v>
      </c>
      <c r="D67" s="81">
        <f>COUNTIF(Расклады!Z:AC,A67&amp;"+"&amp;B67)+COUNTIF(Расклады!Z:AC,B67&amp;"+"&amp;A67)</f>
        <v>0</v>
      </c>
      <c r="E67" s="84" t="b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</v>
      </c>
      <c r="F67" s="83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0</v>
      </c>
    </row>
    <row r="68" spans="1:6" ht="12.75">
      <c r="A68" s="69" t="str">
        <f t="shared" si="1"/>
        <v>---</v>
      </c>
      <c r="B68" s="85" t="str">
        <f t="shared" si="2"/>
        <v>---</v>
      </c>
      <c r="C68" s="52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0</v>
      </c>
      <c r="D68" s="81">
        <f>COUNTIF(Расклады!Z:AC,A68&amp;"+"&amp;B68)+COUNTIF(Расклады!Z:AC,B68&amp;"+"&amp;A68)</f>
        <v>0</v>
      </c>
      <c r="E68" s="84" t="b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0</v>
      </c>
      <c r="F68" s="83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0</v>
      </c>
    </row>
    <row r="69" spans="1:6" ht="12.75">
      <c r="A69" s="69" t="str">
        <f aca="true" t="shared" si="3" ref="A69:A81">IF(B69=1,A68+1,IF(B69="---","---",A68))</f>
        <v>---</v>
      </c>
      <c r="B69" s="85" t="str">
        <f t="shared" si="2"/>
        <v>---</v>
      </c>
      <c r="C69" s="52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0</v>
      </c>
      <c r="D69" s="81">
        <f>COUNTIF(Расклады!Z:AC,A69&amp;"+"&amp;B69)+COUNTIF(Расклады!Z:AC,B69&amp;"+"&amp;A69)</f>
        <v>0</v>
      </c>
      <c r="E69" s="84" t="b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</v>
      </c>
      <c r="F69" s="83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0</v>
      </c>
    </row>
    <row r="70" spans="1:6" ht="12.75">
      <c r="A70" s="69" t="str">
        <f t="shared" si="3"/>
        <v>---</v>
      </c>
      <c r="B70" s="85" t="str">
        <f t="shared" si="2"/>
        <v>---</v>
      </c>
      <c r="C70" s="52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0</v>
      </c>
      <c r="D70" s="81">
        <f>COUNTIF(Расклады!Z:AC,A70&amp;"+"&amp;B70)+COUNTIF(Расклады!Z:AC,B70&amp;"+"&amp;A70)</f>
        <v>0</v>
      </c>
      <c r="E70" s="84" t="b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0</v>
      </c>
      <c r="F70" s="83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0</v>
      </c>
    </row>
    <row r="71" spans="1:6" ht="12.75">
      <c r="A71" s="69" t="str">
        <f t="shared" si="3"/>
        <v>---</v>
      </c>
      <c r="B71" s="85" t="str">
        <f t="shared" si="2"/>
        <v>---</v>
      </c>
      <c r="C71" s="52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0</v>
      </c>
      <c r="D71" s="81">
        <f>COUNTIF(Расклады!Z:AC,A71&amp;"+"&amp;B71)+COUNTIF(Расклады!Z:AC,B71&amp;"+"&amp;A71)</f>
        <v>0</v>
      </c>
      <c r="E71" s="84" t="b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0</v>
      </c>
      <c r="F71" s="83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0</v>
      </c>
    </row>
    <row r="72" spans="1:6" ht="12.75">
      <c r="A72" s="69" t="str">
        <f t="shared" si="3"/>
        <v>---</v>
      </c>
      <c r="B72" s="85" t="str">
        <f t="shared" si="2"/>
        <v>---</v>
      </c>
      <c r="C72" s="52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0</v>
      </c>
      <c r="D72" s="81">
        <f>COUNTIF(Расклады!Z:AC,A72&amp;"+"&amp;B72)+COUNTIF(Расклады!Z:AC,B72&amp;"+"&amp;A72)</f>
        <v>0</v>
      </c>
      <c r="E72" s="84" t="b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0</v>
      </c>
      <c r="F72" s="83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0</v>
      </c>
    </row>
    <row r="73" spans="1:6" ht="12.75">
      <c r="A73" s="69" t="str">
        <f t="shared" si="3"/>
        <v>---</v>
      </c>
      <c r="B73" s="85" t="str">
        <f t="shared" si="2"/>
        <v>---</v>
      </c>
      <c r="C73" s="52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0</v>
      </c>
      <c r="D73" s="81">
        <f>COUNTIF(Расклады!Z:AC,A73&amp;"+"&amp;B73)+COUNTIF(Расклады!Z:AC,B73&amp;"+"&amp;A73)</f>
        <v>0</v>
      </c>
      <c r="E73" s="84" t="b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0</v>
      </c>
      <c r="F73" s="83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0</v>
      </c>
    </row>
    <row r="74" spans="1:6" ht="12.75">
      <c r="A74" s="69" t="str">
        <f t="shared" si="3"/>
        <v>---</v>
      </c>
      <c r="B74" s="85" t="str">
        <f t="shared" si="2"/>
        <v>---</v>
      </c>
      <c r="C74" s="52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0</v>
      </c>
      <c r="D74" s="81">
        <f>COUNTIF(Расклады!Z:AC,A74&amp;"+"&amp;B74)+COUNTIF(Расклады!Z:AC,B74&amp;"+"&amp;A74)</f>
        <v>0</v>
      </c>
      <c r="E74" s="84" t="b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</v>
      </c>
      <c r="F74" s="83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0</v>
      </c>
    </row>
    <row r="75" spans="1:6" ht="12.75">
      <c r="A75" s="69" t="str">
        <f t="shared" si="3"/>
        <v>---</v>
      </c>
      <c r="B75" s="85" t="str">
        <f t="shared" si="2"/>
        <v>---</v>
      </c>
      <c r="C75" s="52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0</v>
      </c>
      <c r="D75" s="81">
        <f>COUNTIF(Расклады!Z:AC,A75&amp;"+"&amp;B75)+COUNTIF(Расклады!Z:AC,B75&amp;"+"&amp;A75)</f>
        <v>0</v>
      </c>
      <c r="E75" s="84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83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0</v>
      </c>
    </row>
    <row r="76" spans="1:6" ht="12.75">
      <c r="A76" s="69" t="str">
        <f t="shared" si="3"/>
        <v>---</v>
      </c>
      <c r="B76" s="85" t="str">
        <f t="shared" si="2"/>
        <v>---</v>
      </c>
      <c r="C76" s="52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0</v>
      </c>
      <c r="D76" s="81">
        <f>COUNTIF(Расклады!Z:AC,A76&amp;"+"&amp;B76)+COUNTIF(Расклады!Z:AC,B76&amp;"+"&amp;A76)</f>
        <v>0</v>
      </c>
      <c r="E76" s="84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83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0</v>
      </c>
    </row>
    <row r="77" spans="1:6" ht="12.75">
      <c r="A77" s="69" t="str">
        <f t="shared" si="3"/>
        <v>---</v>
      </c>
      <c r="B77" s="85" t="str">
        <f t="shared" si="2"/>
        <v>---</v>
      </c>
      <c r="C77" s="52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0</v>
      </c>
      <c r="D77" s="81">
        <f>COUNTIF(Расклады!Z:AC,A77&amp;"+"&amp;B77)+COUNTIF(Расклады!Z:AC,B77&amp;"+"&amp;A77)</f>
        <v>0</v>
      </c>
      <c r="E77" s="84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83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0</v>
      </c>
    </row>
    <row r="78" spans="1:6" ht="12.75">
      <c r="A78" s="69" t="str">
        <f t="shared" si="3"/>
        <v>---</v>
      </c>
      <c r="B78" s="85" t="str">
        <f t="shared" si="2"/>
        <v>---</v>
      </c>
      <c r="C78" s="52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0</v>
      </c>
      <c r="D78" s="81">
        <f>COUNTIF(Расклады!Z:AC,A78&amp;"+"&amp;B78)+COUNTIF(Расклады!Z:AC,B78&amp;"+"&amp;A78)</f>
        <v>0</v>
      </c>
      <c r="E78" s="84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83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0</v>
      </c>
    </row>
    <row r="79" spans="1:6" ht="12.75">
      <c r="A79" s="69" t="str">
        <f t="shared" si="3"/>
        <v>---</v>
      </c>
      <c r="B79" s="85" t="str">
        <f t="shared" si="2"/>
        <v>---</v>
      </c>
      <c r="C79" s="52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0</v>
      </c>
      <c r="D79" s="81">
        <f>COUNTIF(Расклады!Z:AC,A79&amp;"+"&amp;B79)+COUNTIF(Расклады!Z:AC,B79&amp;"+"&amp;A79)</f>
        <v>0</v>
      </c>
      <c r="E79" s="84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83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0</v>
      </c>
    </row>
    <row r="80" spans="1:6" ht="12.75">
      <c r="A80" s="69" t="str">
        <f t="shared" si="3"/>
        <v>---</v>
      </c>
      <c r="B80" s="85" t="str">
        <f t="shared" si="2"/>
        <v>---</v>
      </c>
      <c r="C80" s="52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0</v>
      </c>
      <c r="D80" s="81">
        <f>COUNTIF(Расклады!Z:AC,A80&amp;"+"&amp;B80)+COUNTIF(Расклады!Z:AC,B80&amp;"+"&amp;A80)</f>
        <v>0</v>
      </c>
      <c r="E80" s="84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83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0</v>
      </c>
    </row>
    <row r="81" spans="1:6" ht="12.75">
      <c r="A81" s="69" t="str">
        <f t="shared" si="3"/>
        <v>---</v>
      </c>
      <c r="B81" s="85" t="str">
        <f t="shared" si="2"/>
        <v>---</v>
      </c>
      <c r="C81" s="52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0</v>
      </c>
      <c r="D81" s="81">
        <f>COUNTIF(Расклады!Z:AC,A81&amp;"+"&amp;B81)+COUNTIF(Расклады!Z:AC,B81&amp;"+"&amp;A81)</f>
        <v>0</v>
      </c>
      <c r="E81" s="84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83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0</v>
      </c>
    </row>
    <row r="82" spans="1:6" ht="12.75">
      <c r="A82" s="69" t="str">
        <f aca="true" t="shared" si="4" ref="A82:A145">IF(B82=1,A81+1,IF(B82="---","---",A81))</f>
        <v>---</v>
      </c>
      <c r="B82" s="85" t="str">
        <f aca="true" t="shared" si="5" ref="B82:B145">IF(B81="---","---",IF(AND(A81=A$1,B81+1=A$1),"---",IF(B81=A$1,1,IF(B81+1=A81,B81+2,B81+1))))</f>
        <v>---</v>
      </c>
      <c r="C82" s="52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0</v>
      </c>
      <c r="D82" s="81">
        <f>COUNTIF(Расклады!Z:AC,A82&amp;"+"&amp;B82)+COUNTIF(Расклады!Z:AC,B82&amp;"+"&amp;A82)</f>
        <v>0</v>
      </c>
      <c r="E82" s="84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83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0</v>
      </c>
    </row>
    <row r="83" spans="1:6" ht="12.75">
      <c r="A83" s="69" t="str">
        <f t="shared" si="4"/>
        <v>---</v>
      </c>
      <c r="B83" s="85" t="str">
        <f t="shared" si="5"/>
        <v>---</v>
      </c>
      <c r="C83" s="52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0</v>
      </c>
      <c r="D83" s="81">
        <f>COUNTIF(Расклады!Z:AC,A83&amp;"+"&amp;B83)+COUNTIF(Расклады!Z:AC,B83&amp;"+"&amp;A83)</f>
        <v>0</v>
      </c>
      <c r="E83" s="84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83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0</v>
      </c>
    </row>
    <row r="84" spans="1:6" ht="12.75">
      <c r="A84" s="69" t="str">
        <f t="shared" si="4"/>
        <v>---</v>
      </c>
      <c r="B84" s="85" t="str">
        <f t="shared" si="5"/>
        <v>---</v>
      </c>
      <c r="C84" s="52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0</v>
      </c>
      <c r="D84" s="81">
        <f>COUNTIF(Расклады!Z:AC,A84&amp;"+"&amp;B84)+COUNTIF(Расклады!Z:AC,B84&amp;"+"&amp;A84)</f>
        <v>0</v>
      </c>
      <c r="E84" s="84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83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0</v>
      </c>
    </row>
    <row r="85" spans="1:6" ht="12.75">
      <c r="A85" s="69" t="str">
        <f t="shared" si="4"/>
        <v>---</v>
      </c>
      <c r="B85" s="85" t="str">
        <f t="shared" si="5"/>
        <v>---</v>
      </c>
      <c r="C85" s="52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0</v>
      </c>
      <c r="D85" s="81">
        <f>COUNTIF(Расклады!Z:AC,A85&amp;"+"&amp;B85)+COUNTIF(Расклады!Z:AC,B85&amp;"+"&amp;A85)</f>
        <v>0</v>
      </c>
      <c r="E85" s="84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83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0</v>
      </c>
    </row>
    <row r="86" spans="1:6" ht="12.75">
      <c r="A86" s="69" t="str">
        <f t="shared" si="4"/>
        <v>---</v>
      </c>
      <c r="B86" s="85" t="str">
        <f t="shared" si="5"/>
        <v>---</v>
      </c>
      <c r="C86" s="52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0</v>
      </c>
      <c r="D86" s="81">
        <f>COUNTIF(Расклады!Z:AC,A86&amp;"+"&amp;B86)+COUNTIF(Расклады!Z:AC,B86&amp;"+"&amp;A86)</f>
        <v>0</v>
      </c>
      <c r="E86" s="84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83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0</v>
      </c>
    </row>
    <row r="87" spans="1:6" ht="12.75">
      <c r="A87" s="69" t="str">
        <f t="shared" si="4"/>
        <v>---</v>
      </c>
      <c r="B87" s="85" t="str">
        <f t="shared" si="5"/>
        <v>---</v>
      </c>
      <c r="C87" s="52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0</v>
      </c>
      <c r="D87" s="81">
        <f>COUNTIF(Расклады!Z:AC,A87&amp;"+"&amp;B87)+COUNTIF(Расклады!Z:AC,B87&amp;"+"&amp;A87)</f>
        <v>0</v>
      </c>
      <c r="E87" s="84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83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0</v>
      </c>
    </row>
    <row r="88" spans="1:6" ht="12.75">
      <c r="A88" s="69" t="str">
        <f t="shared" si="4"/>
        <v>---</v>
      </c>
      <c r="B88" s="85" t="str">
        <f t="shared" si="5"/>
        <v>---</v>
      </c>
      <c r="C88" s="52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0</v>
      </c>
      <c r="D88" s="81">
        <f>COUNTIF(Расклады!Z:AC,A88&amp;"+"&amp;B88)+COUNTIF(Расклады!Z:AC,B88&amp;"+"&amp;A88)</f>
        <v>0</v>
      </c>
      <c r="E88" s="84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83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0</v>
      </c>
    </row>
    <row r="89" spans="1:6" ht="12.75">
      <c r="A89" s="69" t="str">
        <f t="shared" si="4"/>
        <v>---</v>
      </c>
      <c r="B89" s="85" t="str">
        <f t="shared" si="5"/>
        <v>---</v>
      </c>
      <c r="C89" s="52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0</v>
      </c>
      <c r="D89" s="81">
        <f>COUNTIF(Расклады!Z:AC,A89&amp;"+"&amp;B89)+COUNTIF(Расклады!Z:AC,B89&amp;"+"&amp;A89)</f>
        <v>0</v>
      </c>
      <c r="E89" s="84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83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0</v>
      </c>
    </row>
    <row r="90" spans="1:6" ht="12.75">
      <c r="A90" s="69" t="str">
        <f t="shared" si="4"/>
        <v>---</v>
      </c>
      <c r="B90" s="85" t="str">
        <f t="shared" si="5"/>
        <v>---</v>
      </c>
      <c r="C90" s="52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0</v>
      </c>
      <c r="D90" s="81">
        <f>COUNTIF(Расклады!Z:AC,A90&amp;"+"&amp;B90)+COUNTIF(Расклады!Z:AC,B90&amp;"+"&amp;A90)</f>
        <v>0</v>
      </c>
      <c r="E90" s="84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83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0</v>
      </c>
    </row>
    <row r="91" spans="1:6" ht="12.75">
      <c r="A91" s="69" t="str">
        <f t="shared" si="4"/>
        <v>---</v>
      </c>
      <c r="B91" s="85" t="str">
        <f t="shared" si="5"/>
        <v>---</v>
      </c>
      <c r="C91" s="52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0</v>
      </c>
      <c r="D91" s="81">
        <f>COUNTIF(Расклады!Z:AC,A91&amp;"+"&amp;B91)+COUNTIF(Расклады!Z:AC,B91&amp;"+"&amp;A91)</f>
        <v>0</v>
      </c>
      <c r="E91" s="84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83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0</v>
      </c>
    </row>
    <row r="92" spans="1:6" ht="12.75">
      <c r="A92" s="69" t="str">
        <f t="shared" si="4"/>
        <v>---</v>
      </c>
      <c r="B92" s="85" t="str">
        <f t="shared" si="5"/>
        <v>---</v>
      </c>
      <c r="C92" s="52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0</v>
      </c>
      <c r="D92" s="81">
        <f>COUNTIF(Расклады!Z:AC,A92&amp;"+"&amp;B92)+COUNTIF(Расклады!Z:AC,B92&amp;"+"&amp;A92)</f>
        <v>0</v>
      </c>
      <c r="E92" s="84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83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0</v>
      </c>
    </row>
    <row r="93" spans="1:6" ht="12.75">
      <c r="A93" s="69" t="str">
        <f t="shared" si="4"/>
        <v>---</v>
      </c>
      <c r="B93" s="85" t="str">
        <f t="shared" si="5"/>
        <v>---</v>
      </c>
      <c r="C93" s="52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0</v>
      </c>
      <c r="D93" s="81">
        <f>COUNTIF(Расклады!Z:AC,A93&amp;"+"&amp;B93)+COUNTIF(Расклады!Z:AC,B93&amp;"+"&amp;A93)</f>
        <v>0</v>
      </c>
      <c r="E93" s="84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83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0</v>
      </c>
    </row>
    <row r="94" spans="1:6" ht="12.75">
      <c r="A94" s="69" t="str">
        <f t="shared" si="4"/>
        <v>---</v>
      </c>
      <c r="B94" s="85" t="str">
        <f t="shared" si="5"/>
        <v>---</v>
      </c>
      <c r="C94" s="52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0</v>
      </c>
      <c r="D94" s="81">
        <f>COUNTIF(Расклады!Z:AC,A94&amp;"+"&amp;B94)+COUNTIF(Расклады!Z:AC,B94&amp;"+"&amp;A94)</f>
        <v>0</v>
      </c>
      <c r="E94" s="84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83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0</v>
      </c>
    </row>
    <row r="95" spans="1:6" ht="12.75">
      <c r="A95" s="69" t="str">
        <f t="shared" si="4"/>
        <v>---</v>
      </c>
      <c r="B95" s="85" t="str">
        <f t="shared" si="5"/>
        <v>---</v>
      </c>
      <c r="C95" s="52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0</v>
      </c>
      <c r="D95" s="81">
        <f>COUNTIF(Расклады!Z:AC,A95&amp;"+"&amp;B95)+COUNTIF(Расклады!Z:AC,B95&amp;"+"&amp;A95)</f>
        <v>0</v>
      </c>
      <c r="E95" s="84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83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0</v>
      </c>
    </row>
    <row r="96" spans="1:6" ht="12.75">
      <c r="A96" s="69" t="str">
        <f t="shared" si="4"/>
        <v>---</v>
      </c>
      <c r="B96" s="85" t="str">
        <f t="shared" si="5"/>
        <v>---</v>
      </c>
      <c r="C96" s="52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0</v>
      </c>
      <c r="D96" s="81">
        <f>COUNTIF(Расклады!Z:AC,A96&amp;"+"&amp;B96)+COUNTIF(Расклады!Z:AC,B96&amp;"+"&amp;A96)</f>
        <v>0</v>
      </c>
      <c r="E96" s="84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83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0</v>
      </c>
    </row>
    <row r="97" spans="1:6" ht="12.75">
      <c r="A97" s="69" t="str">
        <f t="shared" si="4"/>
        <v>---</v>
      </c>
      <c r="B97" s="85" t="str">
        <f t="shared" si="5"/>
        <v>---</v>
      </c>
      <c r="C97" s="52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0</v>
      </c>
      <c r="D97" s="81">
        <f>COUNTIF(Расклады!Z:AC,A97&amp;"+"&amp;B97)+COUNTIF(Расклады!Z:AC,B97&amp;"+"&amp;A97)</f>
        <v>0</v>
      </c>
      <c r="E97" s="84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83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9" t="str">
        <f t="shared" si="4"/>
        <v>---</v>
      </c>
      <c r="B98" s="85" t="str">
        <f t="shared" si="5"/>
        <v>---</v>
      </c>
      <c r="C98" s="52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0</v>
      </c>
      <c r="D98" s="81">
        <f>COUNTIF(Расклады!Z:AC,A98&amp;"+"&amp;B98)+COUNTIF(Расклады!Z:AC,B98&amp;"+"&amp;A98)</f>
        <v>0</v>
      </c>
      <c r="E98" s="84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83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0</v>
      </c>
    </row>
    <row r="99" spans="1:6" ht="12.75">
      <c r="A99" s="69" t="str">
        <f t="shared" si="4"/>
        <v>---</v>
      </c>
      <c r="B99" s="85" t="str">
        <f t="shared" si="5"/>
        <v>---</v>
      </c>
      <c r="C99" s="52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81">
        <f>COUNTIF(Расклады!Z:AC,A99&amp;"+"&amp;B99)+COUNTIF(Расклады!Z:AC,B99&amp;"+"&amp;A99)</f>
        <v>0</v>
      </c>
      <c r="E99" s="84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83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9" t="str">
        <f t="shared" si="4"/>
        <v>---</v>
      </c>
      <c r="B100" s="85" t="str">
        <f t="shared" si="5"/>
        <v>---</v>
      </c>
      <c r="C100" s="52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0</v>
      </c>
      <c r="D100" s="81">
        <f>COUNTIF(Расклады!Z:AC,A100&amp;"+"&amp;B100)+COUNTIF(Расклады!Z:AC,B100&amp;"+"&amp;A100)</f>
        <v>0</v>
      </c>
      <c r="E100" s="84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83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0</v>
      </c>
    </row>
    <row r="101" spans="1:6" ht="12.75">
      <c r="A101" s="69" t="str">
        <f t="shared" si="4"/>
        <v>---</v>
      </c>
      <c r="B101" s="85" t="str">
        <f t="shared" si="5"/>
        <v>---</v>
      </c>
      <c r="C101" s="52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81">
        <f>COUNTIF(Расклады!Z:AC,A101&amp;"+"&amp;B101)+COUNTIF(Расклады!Z:AC,B101&amp;"+"&amp;A101)</f>
        <v>0</v>
      </c>
      <c r="E101" s="84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83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9" t="str">
        <f t="shared" si="4"/>
        <v>---</v>
      </c>
      <c r="B102" s="85" t="str">
        <f t="shared" si="5"/>
        <v>---</v>
      </c>
      <c r="C102" s="52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0</v>
      </c>
      <c r="D102" s="81">
        <f>COUNTIF(Расклады!Z:AC,A102&amp;"+"&amp;B102)+COUNTIF(Расклады!Z:AC,B102&amp;"+"&amp;A102)</f>
        <v>0</v>
      </c>
      <c r="E102" s="84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83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0</v>
      </c>
    </row>
    <row r="103" spans="1:6" ht="12.75">
      <c r="A103" s="69" t="str">
        <f t="shared" si="4"/>
        <v>---</v>
      </c>
      <c r="B103" s="85" t="str">
        <f t="shared" si="5"/>
        <v>---</v>
      </c>
      <c r="C103" s="52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0</v>
      </c>
      <c r="D103" s="81">
        <f>COUNTIF(Расклады!Z:AC,A103&amp;"+"&amp;B103)+COUNTIF(Расклады!Z:AC,B103&amp;"+"&amp;A103)</f>
        <v>0</v>
      </c>
      <c r="E103" s="84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83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0</v>
      </c>
    </row>
    <row r="104" spans="1:6" ht="12.75">
      <c r="A104" s="69" t="str">
        <f t="shared" si="4"/>
        <v>---</v>
      </c>
      <c r="B104" s="85" t="str">
        <f t="shared" si="5"/>
        <v>---</v>
      </c>
      <c r="C104" s="52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81">
        <f>COUNTIF(Расклады!Z:AC,A104&amp;"+"&amp;B104)+COUNTIF(Расклады!Z:AC,B104&amp;"+"&amp;A104)</f>
        <v>0</v>
      </c>
      <c r="E104" s="84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83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9" t="str">
        <f t="shared" si="4"/>
        <v>---</v>
      </c>
      <c r="B105" s="85" t="str">
        <f t="shared" si="5"/>
        <v>---</v>
      </c>
      <c r="C105" s="52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0</v>
      </c>
      <c r="D105" s="81">
        <f>COUNTIF(Расклады!Z:AC,A105&amp;"+"&amp;B105)+COUNTIF(Расклады!Z:AC,B105&amp;"+"&amp;A105)</f>
        <v>0</v>
      </c>
      <c r="E105" s="84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83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9" t="str">
        <f t="shared" si="4"/>
        <v>---</v>
      </c>
      <c r="B106" s="85" t="str">
        <f t="shared" si="5"/>
        <v>---</v>
      </c>
      <c r="C106" s="52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0</v>
      </c>
      <c r="D106" s="81">
        <f>COUNTIF(Расклады!Z:AC,A106&amp;"+"&amp;B106)+COUNTIF(Расклады!Z:AC,B106&amp;"+"&amp;A106)</f>
        <v>0</v>
      </c>
      <c r="E106" s="84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83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0</v>
      </c>
    </row>
    <row r="107" spans="1:6" ht="12.75">
      <c r="A107" s="69" t="str">
        <f t="shared" si="4"/>
        <v>---</v>
      </c>
      <c r="B107" s="85" t="str">
        <f t="shared" si="5"/>
        <v>---</v>
      </c>
      <c r="C107" s="52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0</v>
      </c>
      <c r="D107" s="81">
        <f>COUNTIF(Расклады!Z:AC,A107&amp;"+"&amp;B107)+COUNTIF(Расклады!Z:AC,B107&amp;"+"&amp;A107)</f>
        <v>0</v>
      </c>
      <c r="E107" s="84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83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0</v>
      </c>
    </row>
    <row r="108" spans="1:6" ht="12.75">
      <c r="A108" s="69" t="str">
        <f t="shared" si="4"/>
        <v>---</v>
      </c>
      <c r="B108" s="85" t="str">
        <f t="shared" si="5"/>
        <v>---</v>
      </c>
      <c r="C108" s="52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81">
        <f>COUNTIF(Расклады!Z:AC,A108&amp;"+"&amp;B108)+COUNTIF(Расклады!Z:AC,B108&amp;"+"&amp;A108)</f>
        <v>0</v>
      </c>
      <c r="E108" s="84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83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9" t="str">
        <f t="shared" si="4"/>
        <v>---</v>
      </c>
      <c r="B109" s="85" t="str">
        <f t="shared" si="5"/>
        <v>---</v>
      </c>
      <c r="C109" s="52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</v>
      </c>
      <c r="D109" s="81">
        <f>COUNTIF(Расклады!Z:AC,A109&amp;"+"&amp;B109)+COUNTIF(Расклады!Z:AC,B109&amp;"+"&amp;A109)</f>
        <v>0</v>
      </c>
      <c r="E109" s="84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83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0</v>
      </c>
    </row>
    <row r="110" spans="1:6" ht="12.75">
      <c r="A110" s="69" t="str">
        <f t="shared" si="4"/>
        <v>---</v>
      </c>
      <c r="B110" s="85" t="str">
        <f t="shared" si="5"/>
        <v>---</v>
      </c>
      <c r="C110" s="52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</v>
      </c>
      <c r="D110" s="81">
        <f>COUNTIF(Расклады!Z:AC,A110&amp;"+"&amp;B110)+COUNTIF(Расклады!Z:AC,B110&amp;"+"&amp;A110)</f>
        <v>0</v>
      </c>
      <c r="E110" s="84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83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0</v>
      </c>
    </row>
    <row r="111" spans="1:6" ht="12.75">
      <c r="A111" s="69" t="str">
        <f t="shared" si="4"/>
        <v>---</v>
      </c>
      <c r="B111" s="85" t="str">
        <f t="shared" si="5"/>
        <v>---</v>
      </c>
      <c r="C111" s="52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0</v>
      </c>
      <c r="D111" s="81">
        <f>COUNTIF(Расклады!Z:AC,A111&amp;"+"&amp;B111)+COUNTIF(Расклады!Z:AC,B111&amp;"+"&amp;A111)</f>
        <v>0</v>
      </c>
      <c r="E111" s="84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83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9" t="str">
        <f t="shared" si="4"/>
        <v>---</v>
      </c>
      <c r="B112" s="85" t="str">
        <f t="shared" si="5"/>
        <v>---</v>
      </c>
      <c r="C112" s="52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0</v>
      </c>
      <c r="D112" s="81">
        <f>COUNTIF(Расклады!Z:AC,A112&amp;"+"&amp;B112)+COUNTIF(Расклады!Z:AC,B112&amp;"+"&amp;A112)</f>
        <v>0</v>
      </c>
      <c r="E112" s="84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83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0</v>
      </c>
    </row>
    <row r="113" spans="1:6" ht="12.75">
      <c r="A113" s="69" t="str">
        <f t="shared" si="4"/>
        <v>---</v>
      </c>
      <c r="B113" s="85" t="str">
        <f t="shared" si="5"/>
        <v>---</v>
      </c>
      <c r="C113" s="52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81">
        <f>COUNTIF(Расклады!Z:AC,A113&amp;"+"&amp;B113)+COUNTIF(Расклады!Z:AC,B113&amp;"+"&amp;A113)</f>
        <v>0</v>
      </c>
      <c r="E113" s="84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83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9" t="str">
        <f t="shared" si="4"/>
        <v>---</v>
      </c>
      <c r="B114" s="85" t="str">
        <f t="shared" si="5"/>
        <v>---</v>
      </c>
      <c r="C114" s="52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81">
        <f>COUNTIF(Расклады!Z:AC,A114&amp;"+"&amp;B114)+COUNTIF(Расклады!Z:AC,B114&amp;"+"&amp;A114)</f>
        <v>0</v>
      </c>
      <c r="E114" s="84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83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9" t="str">
        <f t="shared" si="4"/>
        <v>---</v>
      </c>
      <c r="B115" s="85" t="str">
        <f t="shared" si="5"/>
        <v>---</v>
      </c>
      <c r="C115" s="52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81">
        <f>COUNTIF(Расклады!Z:AC,A115&amp;"+"&amp;B115)+COUNTIF(Расклады!Z:AC,B115&amp;"+"&amp;A115)</f>
        <v>0</v>
      </c>
      <c r="E115" s="84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83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9" t="str">
        <f t="shared" si="4"/>
        <v>---</v>
      </c>
      <c r="B116" s="85" t="str">
        <f t="shared" si="5"/>
        <v>---</v>
      </c>
      <c r="C116" s="52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81">
        <f>COUNTIF(Расклады!Z:AC,A116&amp;"+"&amp;B116)+COUNTIF(Расклады!Z:AC,B116&amp;"+"&amp;A116)</f>
        <v>0</v>
      </c>
      <c r="E116" s="84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83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9" t="str">
        <f t="shared" si="4"/>
        <v>---</v>
      </c>
      <c r="B117" s="85" t="str">
        <f t="shared" si="5"/>
        <v>---</v>
      </c>
      <c r="C117" s="52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81">
        <f>COUNTIF(Расклады!Z:AC,A117&amp;"+"&amp;B117)+COUNTIF(Расклады!Z:AC,B117&amp;"+"&amp;A117)</f>
        <v>0</v>
      </c>
      <c r="E117" s="84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83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9" t="str">
        <f t="shared" si="4"/>
        <v>---</v>
      </c>
      <c r="B118" s="85" t="str">
        <f t="shared" si="5"/>
        <v>---</v>
      </c>
      <c r="C118" s="52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81">
        <f>COUNTIF(Расклады!Z:AC,A118&amp;"+"&amp;B118)+COUNTIF(Расклады!Z:AC,B118&amp;"+"&amp;A118)</f>
        <v>0</v>
      </c>
      <c r="E118" s="84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83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9" t="str">
        <f t="shared" si="4"/>
        <v>---</v>
      </c>
      <c r="B119" s="85" t="str">
        <f t="shared" si="5"/>
        <v>---</v>
      </c>
      <c r="C119" s="52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81">
        <f>COUNTIF(Расклады!Z:AC,A119&amp;"+"&amp;B119)+COUNTIF(Расклады!Z:AC,B119&amp;"+"&amp;A119)</f>
        <v>0</v>
      </c>
      <c r="E119" s="84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83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9" t="str">
        <f t="shared" si="4"/>
        <v>---</v>
      </c>
      <c r="B120" s="85" t="str">
        <f t="shared" si="5"/>
        <v>---</v>
      </c>
      <c r="C120" s="52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81">
        <f>COUNTIF(Расклады!Z:AC,A120&amp;"+"&amp;B120)+COUNTIF(Расклады!Z:AC,B120&amp;"+"&amp;A120)</f>
        <v>0</v>
      </c>
      <c r="E120" s="84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83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9" t="str">
        <f t="shared" si="4"/>
        <v>---</v>
      </c>
      <c r="B121" s="85" t="str">
        <f t="shared" si="5"/>
        <v>---</v>
      </c>
      <c r="C121" s="52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81">
        <f>COUNTIF(Расклады!Z:AC,A121&amp;"+"&amp;B121)+COUNTIF(Расклады!Z:AC,B121&amp;"+"&amp;A121)</f>
        <v>0</v>
      </c>
      <c r="E121" s="84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83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9" t="str">
        <f t="shared" si="4"/>
        <v>---</v>
      </c>
      <c r="B122" s="85" t="str">
        <f t="shared" si="5"/>
        <v>---</v>
      </c>
      <c r="C122" s="52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81">
        <f>COUNTIF(Расклады!Z:AC,A122&amp;"+"&amp;B122)+COUNTIF(Расклады!Z:AC,B122&amp;"+"&amp;A122)</f>
        <v>0</v>
      </c>
      <c r="E122" s="84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83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9" t="str">
        <f t="shared" si="4"/>
        <v>---</v>
      </c>
      <c r="B123" s="85" t="str">
        <f t="shared" si="5"/>
        <v>---</v>
      </c>
      <c r="C123" s="52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81">
        <f>COUNTIF(Расклады!Z:AC,A123&amp;"+"&amp;B123)+COUNTIF(Расклады!Z:AC,B123&amp;"+"&amp;A123)</f>
        <v>0</v>
      </c>
      <c r="E123" s="84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83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9" t="str">
        <f t="shared" si="4"/>
        <v>---</v>
      </c>
      <c r="B124" s="85" t="str">
        <f t="shared" si="5"/>
        <v>---</v>
      </c>
      <c r="C124" s="52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81">
        <f>COUNTIF(Расклады!Z:AC,A124&amp;"+"&amp;B124)+COUNTIF(Расклады!Z:AC,B124&amp;"+"&amp;A124)</f>
        <v>0</v>
      </c>
      <c r="E124" s="84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83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9" t="str">
        <f t="shared" si="4"/>
        <v>---</v>
      </c>
      <c r="B125" s="85" t="str">
        <f t="shared" si="5"/>
        <v>---</v>
      </c>
      <c r="C125" s="52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81">
        <f>COUNTIF(Расклады!Z:AC,A125&amp;"+"&amp;B125)+COUNTIF(Расклады!Z:AC,B125&amp;"+"&amp;A125)</f>
        <v>0</v>
      </c>
      <c r="E125" s="84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83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9" t="str">
        <f t="shared" si="4"/>
        <v>---</v>
      </c>
      <c r="B126" s="85" t="str">
        <f t="shared" si="5"/>
        <v>---</v>
      </c>
      <c r="C126" s="52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81">
        <f>COUNTIF(Расклады!Z:AC,A126&amp;"+"&amp;B126)+COUNTIF(Расклады!Z:AC,B126&amp;"+"&amp;A126)</f>
        <v>0</v>
      </c>
      <c r="E126" s="84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83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9" t="str">
        <f t="shared" si="4"/>
        <v>---</v>
      </c>
      <c r="B127" s="85" t="str">
        <f t="shared" si="5"/>
        <v>---</v>
      </c>
      <c r="C127" s="52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81">
        <f>COUNTIF(Расклады!Z:AC,A127&amp;"+"&amp;B127)+COUNTIF(Расклады!Z:AC,B127&amp;"+"&amp;A127)</f>
        <v>0</v>
      </c>
      <c r="E127" s="84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83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9" t="str">
        <f t="shared" si="4"/>
        <v>---</v>
      </c>
      <c r="B128" s="85" t="str">
        <f t="shared" si="5"/>
        <v>---</v>
      </c>
      <c r="C128" s="52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81">
        <f>COUNTIF(Расклады!Z:AC,A128&amp;"+"&amp;B128)+COUNTIF(Расклады!Z:AC,B128&amp;"+"&amp;A128)</f>
        <v>0</v>
      </c>
      <c r="E128" s="84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83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9" t="str">
        <f t="shared" si="4"/>
        <v>---</v>
      </c>
      <c r="B129" s="85" t="str">
        <f t="shared" si="5"/>
        <v>---</v>
      </c>
      <c r="C129" s="52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81">
        <f>COUNTIF(Расклады!Z:AC,A129&amp;"+"&amp;B129)+COUNTIF(Расклады!Z:AC,B129&amp;"+"&amp;A129)</f>
        <v>0</v>
      </c>
      <c r="E129" s="84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83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9" t="str">
        <f t="shared" si="4"/>
        <v>---</v>
      </c>
      <c r="B130" s="85" t="str">
        <f t="shared" si="5"/>
        <v>---</v>
      </c>
      <c r="C130" s="52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81">
        <f>COUNTIF(Расклады!Z:AC,A130&amp;"+"&amp;B130)+COUNTIF(Расклады!Z:AC,B130&amp;"+"&amp;A130)</f>
        <v>0</v>
      </c>
      <c r="E130" s="84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83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9" t="str">
        <f t="shared" si="4"/>
        <v>---</v>
      </c>
      <c r="B131" s="85" t="str">
        <f t="shared" si="5"/>
        <v>---</v>
      </c>
      <c r="C131" s="52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81">
        <f>COUNTIF(Расклады!Z:AC,A131&amp;"+"&amp;B131)+COUNTIF(Расклады!Z:AC,B131&amp;"+"&amp;A131)</f>
        <v>0</v>
      </c>
      <c r="E131" s="84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83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9" t="str">
        <f t="shared" si="4"/>
        <v>---</v>
      </c>
      <c r="B132" s="85" t="str">
        <f t="shared" si="5"/>
        <v>---</v>
      </c>
      <c r="C132" s="52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81">
        <f>COUNTIF(Расклады!Z:AC,A132&amp;"+"&amp;B132)+COUNTIF(Расклады!Z:AC,B132&amp;"+"&amp;A132)</f>
        <v>0</v>
      </c>
      <c r="E132" s="84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83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9" t="str">
        <f t="shared" si="4"/>
        <v>---</v>
      </c>
      <c r="B133" s="85" t="str">
        <f t="shared" si="5"/>
        <v>---</v>
      </c>
      <c r="C133" s="52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81">
        <f>COUNTIF(Расклады!Z:AC,A133&amp;"+"&amp;B133)+COUNTIF(Расклады!Z:AC,B133&amp;"+"&amp;A133)</f>
        <v>0</v>
      </c>
      <c r="E133" s="84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83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9" t="str">
        <f t="shared" si="4"/>
        <v>---</v>
      </c>
      <c r="B134" s="85" t="str">
        <f t="shared" si="5"/>
        <v>---</v>
      </c>
      <c r="C134" s="52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81">
        <f>COUNTIF(Расклады!Z:AC,A134&amp;"+"&amp;B134)+COUNTIF(Расклады!Z:AC,B134&amp;"+"&amp;A134)</f>
        <v>0</v>
      </c>
      <c r="E134" s="84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83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9" t="str">
        <f t="shared" si="4"/>
        <v>---</v>
      </c>
      <c r="B135" s="85" t="str">
        <f t="shared" si="5"/>
        <v>---</v>
      </c>
      <c r="C135" s="52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81">
        <f>COUNTIF(Расклады!Z:AC,A135&amp;"+"&amp;B135)+COUNTIF(Расклады!Z:AC,B135&amp;"+"&amp;A135)</f>
        <v>0</v>
      </c>
      <c r="E135" s="84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83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9" t="str">
        <f t="shared" si="4"/>
        <v>---</v>
      </c>
      <c r="B136" s="85" t="str">
        <f t="shared" si="5"/>
        <v>---</v>
      </c>
      <c r="C136" s="52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81">
        <f>COUNTIF(Расклады!Z:AC,A136&amp;"+"&amp;B136)+COUNTIF(Расклады!Z:AC,B136&amp;"+"&amp;A136)</f>
        <v>0</v>
      </c>
      <c r="E136" s="84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83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9" t="str">
        <f t="shared" si="4"/>
        <v>---</v>
      </c>
      <c r="B137" s="85" t="str">
        <f t="shared" si="5"/>
        <v>---</v>
      </c>
      <c r="C137" s="52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81">
        <f>COUNTIF(Расклады!Z:AC,A137&amp;"+"&amp;B137)+COUNTIF(Расклады!Z:AC,B137&amp;"+"&amp;A137)</f>
        <v>0</v>
      </c>
      <c r="E137" s="84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83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9" t="str">
        <f t="shared" si="4"/>
        <v>---</v>
      </c>
      <c r="B138" s="85" t="str">
        <f t="shared" si="5"/>
        <v>---</v>
      </c>
      <c r="C138" s="52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81">
        <f>COUNTIF(Расклады!Z:AC,A138&amp;"+"&amp;B138)+COUNTIF(Расклады!Z:AC,B138&amp;"+"&amp;A138)</f>
        <v>0</v>
      </c>
      <c r="E138" s="84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83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9" t="str">
        <f t="shared" si="4"/>
        <v>---</v>
      </c>
      <c r="B139" s="85" t="str">
        <f t="shared" si="5"/>
        <v>---</v>
      </c>
      <c r="C139" s="52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81">
        <f>COUNTIF(Расклады!Z:AC,A139&amp;"+"&amp;B139)+COUNTIF(Расклады!Z:AC,B139&amp;"+"&amp;A139)</f>
        <v>0</v>
      </c>
      <c r="E139" s="84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83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9" t="str">
        <f t="shared" si="4"/>
        <v>---</v>
      </c>
      <c r="B140" s="85" t="str">
        <f t="shared" si="5"/>
        <v>---</v>
      </c>
      <c r="C140" s="52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81">
        <f>COUNTIF(Расклады!Z:AC,A140&amp;"+"&amp;B140)+COUNTIF(Расклады!Z:AC,B140&amp;"+"&amp;A140)</f>
        <v>0</v>
      </c>
      <c r="E140" s="84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83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9" t="str">
        <f t="shared" si="4"/>
        <v>---</v>
      </c>
      <c r="B141" s="85" t="str">
        <f t="shared" si="5"/>
        <v>---</v>
      </c>
      <c r="C141" s="52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81">
        <f>COUNTIF(Расклады!Z:AC,A141&amp;"+"&amp;B141)+COUNTIF(Расклады!Z:AC,B141&amp;"+"&amp;A141)</f>
        <v>0</v>
      </c>
      <c r="E141" s="84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83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9" t="str">
        <f t="shared" si="4"/>
        <v>---</v>
      </c>
      <c r="B142" s="85" t="str">
        <f t="shared" si="5"/>
        <v>---</v>
      </c>
      <c r="C142" s="52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81">
        <f>COUNTIF(Расклады!Z:AC,A142&amp;"+"&amp;B142)+COUNTIF(Расклады!Z:AC,B142&amp;"+"&amp;A142)</f>
        <v>0</v>
      </c>
      <c r="E142" s="84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83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9" t="str">
        <f t="shared" si="4"/>
        <v>---</v>
      </c>
      <c r="B143" s="85" t="str">
        <f t="shared" si="5"/>
        <v>---</v>
      </c>
      <c r="C143" s="52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81">
        <f>COUNTIF(Расклады!Z:AC,A143&amp;"+"&amp;B143)+COUNTIF(Расклады!Z:AC,B143&amp;"+"&amp;A143)</f>
        <v>0</v>
      </c>
      <c r="E143" s="84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83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9" t="str">
        <f t="shared" si="4"/>
        <v>---</v>
      </c>
      <c r="B144" s="85" t="str">
        <f t="shared" si="5"/>
        <v>---</v>
      </c>
      <c r="C144" s="52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81">
        <f>COUNTIF(Расклады!Z:AC,A144&amp;"+"&amp;B144)+COUNTIF(Расклады!Z:AC,B144&amp;"+"&amp;A144)</f>
        <v>0</v>
      </c>
      <c r="E144" s="84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83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9" t="str">
        <f t="shared" si="4"/>
        <v>---</v>
      </c>
      <c r="B145" s="85" t="str">
        <f t="shared" si="5"/>
        <v>---</v>
      </c>
      <c r="C145" s="52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81">
        <f>COUNTIF(Расклады!Z:AC,A145&amp;"+"&amp;B145)+COUNTIF(Расклады!Z:AC,B145&amp;"+"&amp;A145)</f>
        <v>0</v>
      </c>
      <c r="E145" s="84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83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9" t="str">
        <f aca="true" t="shared" si="6" ref="A146:A209">IF(B146=1,A145+1,IF(B146="---","---",A145))</f>
        <v>---</v>
      </c>
      <c r="B146" s="85" t="str">
        <f aca="true" t="shared" si="7" ref="B146:B209">IF(B145="---","---",IF(AND(A145=A$1,B145+1=A$1),"---",IF(B145=A$1,1,IF(B145+1=A145,B145+2,B145+1))))</f>
        <v>---</v>
      </c>
      <c r="C146" s="52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81">
        <f>COUNTIF(Расклады!Z:AC,A146&amp;"+"&amp;B146)+COUNTIF(Расклады!Z:AC,B146&amp;"+"&amp;A146)</f>
        <v>0</v>
      </c>
      <c r="E146" s="84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83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9" t="str">
        <f t="shared" si="6"/>
        <v>---</v>
      </c>
      <c r="B147" s="85" t="str">
        <f t="shared" si="7"/>
        <v>---</v>
      </c>
      <c r="C147" s="52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81">
        <f>COUNTIF(Расклады!Z:AC,A147&amp;"+"&amp;B147)+COUNTIF(Расклады!Z:AC,B147&amp;"+"&amp;A147)</f>
        <v>0</v>
      </c>
      <c r="E147" s="84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83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9" t="str">
        <f t="shared" si="6"/>
        <v>---</v>
      </c>
      <c r="B148" s="85" t="str">
        <f t="shared" si="7"/>
        <v>---</v>
      </c>
      <c r="C148" s="52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81">
        <f>COUNTIF(Расклады!Z:AC,A148&amp;"+"&amp;B148)+COUNTIF(Расклады!Z:AC,B148&amp;"+"&amp;A148)</f>
        <v>0</v>
      </c>
      <c r="E148" s="84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83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9" t="str">
        <f t="shared" si="6"/>
        <v>---</v>
      </c>
      <c r="B149" s="85" t="str">
        <f t="shared" si="7"/>
        <v>---</v>
      </c>
      <c r="C149" s="52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81">
        <f>COUNTIF(Расклады!Z:AC,A149&amp;"+"&amp;B149)+COUNTIF(Расклады!Z:AC,B149&amp;"+"&amp;A149)</f>
        <v>0</v>
      </c>
      <c r="E149" s="84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83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9" t="str">
        <f t="shared" si="6"/>
        <v>---</v>
      </c>
      <c r="B150" s="85" t="str">
        <f t="shared" si="7"/>
        <v>---</v>
      </c>
      <c r="C150" s="52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81">
        <f>COUNTIF(Расклады!Z:AC,A150&amp;"+"&amp;B150)+COUNTIF(Расклады!Z:AC,B150&amp;"+"&amp;A150)</f>
        <v>0</v>
      </c>
      <c r="E150" s="84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83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9" t="str">
        <f t="shared" si="6"/>
        <v>---</v>
      </c>
      <c r="B151" s="85" t="str">
        <f t="shared" si="7"/>
        <v>---</v>
      </c>
      <c r="C151" s="52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81">
        <f>COUNTIF(Расклады!Z:AC,A151&amp;"+"&amp;B151)+COUNTIF(Расклады!Z:AC,B151&amp;"+"&amp;A151)</f>
        <v>0</v>
      </c>
      <c r="E151" s="84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83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9" t="str">
        <f t="shared" si="6"/>
        <v>---</v>
      </c>
      <c r="B152" s="85" t="str">
        <f t="shared" si="7"/>
        <v>---</v>
      </c>
      <c r="C152" s="52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81">
        <f>COUNTIF(Расклады!Z:AC,A152&amp;"+"&amp;B152)+COUNTIF(Расклады!Z:AC,B152&amp;"+"&amp;A152)</f>
        <v>0</v>
      </c>
      <c r="E152" s="84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83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9" t="str">
        <f t="shared" si="6"/>
        <v>---</v>
      </c>
      <c r="B153" s="85" t="str">
        <f t="shared" si="7"/>
        <v>---</v>
      </c>
      <c r="C153" s="52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81">
        <f>COUNTIF(Расклады!Z:AC,A153&amp;"+"&amp;B153)+COUNTIF(Расклады!Z:AC,B153&amp;"+"&amp;A153)</f>
        <v>0</v>
      </c>
      <c r="E153" s="84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83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9" t="str">
        <f t="shared" si="6"/>
        <v>---</v>
      </c>
      <c r="B154" s="85" t="str">
        <f t="shared" si="7"/>
        <v>---</v>
      </c>
      <c r="C154" s="52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81">
        <f>COUNTIF(Расклады!Z:AC,A154&amp;"+"&amp;B154)+COUNTIF(Расклады!Z:AC,B154&amp;"+"&amp;A154)</f>
        <v>0</v>
      </c>
      <c r="E154" s="84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83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9" t="str">
        <f t="shared" si="6"/>
        <v>---</v>
      </c>
      <c r="B155" s="85" t="str">
        <f t="shared" si="7"/>
        <v>---</v>
      </c>
      <c r="C155" s="52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81">
        <f>COUNTIF(Расклады!Z:AC,A155&amp;"+"&amp;B155)+COUNTIF(Расклады!Z:AC,B155&amp;"+"&amp;A155)</f>
        <v>0</v>
      </c>
      <c r="E155" s="84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83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9" t="str">
        <f t="shared" si="6"/>
        <v>---</v>
      </c>
      <c r="B156" s="85" t="str">
        <f t="shared" si="7"/>
        <v>---</v>
      </c>
      <c r="C156" s="52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81">
        <f>COUNTIF(Расклады!Z:AC,A156&amp;"+"&amp;B156)+COUNTIF(Расклады!Z:AC,B156&amp;"+"&amp;A156)</f>
        <v>0</v>
      </c>
      <c r="E156" s="84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83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9" t="str">
        <f t="shared" si="6"/>
        <v>---</v>
      </c>
      <c r="B157" s="85" t="str">
        <f t="shared" si="7"/>
        <v>---</v>
      </c>
      <c r="C157" s="52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81">
        <f>COUNTIF(Расклады!Z:AC,A157&amp;"+"&amp;B157)+COUNTIF(Расклады!Z:AC,B157&amp;"+"&amp;A157)</f>
        <v>0</v>
      </c>
      <c r="E157" s="84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83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9" t="str">
        <f t="shared" si="6"/>
        <v>---</v>
      </c>
      <c r="B158" s="85" t="str">
        <f t="shared" si="7"/>
        <v>---</v>
      </c>
      <c r="C158" s="52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81">
        <f>COUNTIF(Расклады!Z:AC,A158&amp;"+"&amp;B158)+COUNTIF(Расклады!Z:AC,B158&amp;"+"&amp;A158)</f>
        <v>0</v>
      </c>
      <c r="E158" s="84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83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9" t="str">
        <f t="shared" si="6"/>
        <v>---</v>
      </c>
      <c r="B159" s="85" t="str">
        <f t="shared" si="7"/>
        <v>---</v>
      </c>
      <c r="C159" s="52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81">
        <f>COUNTIF(Расклады!Z:AC,A159&amp;"+"&amp;B159)+COUNTIF(Расклады!Z:AC,B159&amp;"+"&amp;A159)</f>
        <v>0</v>
      </c>
      <c r="E159" s="84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83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9" t="str">
        <f t="shared" si="6"/>
        <v>---</v>
      </c>
      <c r="B160" s="85" t="str">
        <f t="shared" si="7"/>
        <v>---</v>
      </c>
      <c r="C160" s="52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81">
        <f>COUNTIF(Расклады!Z:AC,A160&amp;"+"&amp;B160)+COUNTIF(Расклады!Z:AC,B160&amp;"+"&amp;A160)</f>
        <v>0</v>
      </c>
      <c r="E160" s="84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83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9" t="str">
        <f t="shared" si="6"/>
        <v>---</v>
      </c>
      <c r="B161" s="85" t="str">
        <f t="shared" si="7"/>
        <v>---</v>
      </c>
      <c r="C161" s="52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81">
        <f>COUNTIF(Расклады!Z:AC,A161&amp;"+"&amp;B161)+COUNTIF(Расклады!Z:AC,B161&amp;"+"&amp;A161)</f>
        <v>0</v>
      </c>
      <c r="E161" s="84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83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9" t="str">
        <f t="shared" si="6"/>
        <v>---</v>
      </c>
      <c r="B162" s="85" t="str">
        <f t="shared" si="7"/>
        <v>---</v>
      </c>
      <c r="C162" s="52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81">
        <f>COUNTIF(Расклады!Z:AC,A162&amp;"+"&amp;B162)+COUNTIF(Расклады!Z:AC,B162&amp;"+"&amp;A162)</f>
        <v>0</v>
      </c>
      <c r="E162" s="84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83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9" t="str">
        <f t="shared" si="6"/>
        <v>---</v>
      </c>
      <c r="B163" s="85" t="str">
        <f t="shared" si="7"/>
        <v>---</v>
      </c>
      <c r="C163" s="52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81">
        <f>COUNTIF(Расклады!Z:AC,A163&amp;"+"&amp;B163)+COUNTIF(Расклады!Z:AC,B163&amp;"+"&amp;A163)</f>
        <v>0</v>
      </c>
      <c r="E163" s="84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83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9" t="str">
        <f t="shared" si="6"/>
        <v>---</v>
      </c>
      <c r="B164" s="85" t="str">
        <f t="shared" si="7"/>
        <v>---</v>
      </c>
      <c r="C164" s="52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81">
        <f>COUNTIF(Расклады!Z:AC,A164&amp;"+"&amp;B164)+COUNTIF(Расклады!Z:AC,B164&amp;"+"&amp;A164)</f>
        <v>0</v>
      </c>
      <c r="E164" s="84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83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9" t="str">
        <f t="shared" si="6"/>
        <v>---</v>
      </c>
      <c r="B165" s="85" t="str">
        <f t="shared" si="7"/>
        <v>---</v>
      </c>
      <c r="C165" s="52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81">
        <f>COUNTIF(Расклады!Z:AC,A165&amp;"+"&amp;B165)+COUNTIF(Расклады!Z:AC,B165&amp;"+"&amp;A165)</f>
        <v>0</v>
      </c>
      <c r="E165" s="84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83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9" t="str">
        <f t="shared" si="6"/>
        <v>---</v>
      </c>
      <c r="B166" s="85" t="str">
        <f t="shared" si="7"/>
        <v>---</v>
      </c>
      <c r="C166" s="52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81">
        <f>COUNTIF(Расклады!Z:AC,A166&amp;"+"&amp;B166)+COUNTIF(Расклады!Z:AC,B166&amp;"+"&amp;A166)</f>
        <v>0</v>
      </c>
      <c r="E166" s="84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83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9" t="str">
        <f t="shared" si="6"/>
        <v>---</v>
      </c>
      <c r="B167" s="85" t="str">
        <f t="shared" si="7"/>
        <v>---</v>
      </c>
      <c r="C167" s="52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81">
        <f>COUNTIF(Расклады!Z:AC,A167&amp;"+"&amp;B167)+COUNTIF(Расклады!Z:AC,B167&amp;"+"&amp;A167)</f>
        <v>0</v>
      </c>
      <c r="E167" s="84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83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9" t="str">
        <f t="shared" si="6"/>
        <v>---</v>
      </c>
      <c r="B168" s="85" t="str">
        <f t="shared" si="7"/>
        <v>---</v>
      </c>
      <c r="C168" s="52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81">
        <f>COUNTIF(Расклады!Z:AC,A168&amp;"+"&amp;B168)+COUNTIF(Расклады!Z:AC,B168&amp;"+"&amp;A168)</f>
        <v>0</v>
      </c>
      <c r="E168" s="84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83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9" t="str">
        <f t="shared" si="6"/>
        <v>---</v>
      </c>
      <c r="B169" s="85" t="str">
        <f t="shared" si="7"/>
        <v>---</v>
      </c>
      <c r="C169" s="52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81">
        <f>COUNTIF(Расклады!Z:AC,A169&amp;"+"&amp;B169)+COUNTIF(Расклады!Z:AC,B169&amp;"+"&amp;A169)</f>
        <v>0</v>
      </c>
      <c r="E169" s="84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83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9" t="str">
        <f t="shared" si="6"/>
        <v>---</v>
      </c>
      <c r="B170" s="85" t="str">
        <f t="shared" si="7"/>
        <v>---</v>
      </c>
      <c r="C170" s="52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81">
        <f>COUNTIF(Расклады!Z:AC,A170&amp;"+"&amp;B170)+COUNTIF(Расклады!Z:AC,B170&amp;"+"&amp;A170)</f>
        <v>0</v>
      </c>
      <c r="E170" s="84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83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9" t="str">
        <f t="shared" si="6"/>
        <v>---</v>
      </c>
      <c r="B171" s="85" t="str">
        <f t="shared" si="7"/>
        <v>---</v>
      </c>
      <c r="C171" s="52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81">
        <f>COUNTIF(Расклады!Z:AC,A171&amp;"+"&amp;B171)+COUNTIF(Расклады!Z:AC,B171&amp;"+"&amp;A171)</f>
        <v>0</v>
      </c>
      <c r="E171" s="84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83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9" t="str">
        <f t="shared" si="6"/>
        <v>---</v>
      </c>
      <c r="B172" s="85" t="str">
        <f t="shared" si="7"/>
        <v>---</v>
      </c>
      <c r="C172" s="52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81">
        <f>COUNTIF(Расклады!Z:AC,A172&amp;"+"&amp;B172)+COUNTIF(Расклады!Z:AC,B172&amp;"+"&amp;A172)</f>
        <v>0</v>
      </c>
      <c r="E172" s="84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83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9" t="str">
        <f t="shared" si="6"/>
        <v>---</v>
      </c>
      <c r="B173" s="85" t="str">
        <f t="shared" si="7"/>
        <v>---</v>
      </c>
      <c r="C173" s="52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81">
        <f>COUNTIF(Расклады!Z:AC,A173&amp;"+"&amp;B173)+COUNTIF(Расклады!Z:AC,B173&amp;"+"&amp;A173)</f>
        <v>0</v>
      </c>
      <c r="E173" s="84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83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9" t="str">
        <f t="shared" si="6"/>
        <v>---</v>
      </c>
      <c r="B174" s="85" t="str">
        <f t="shared" si="7"/>
        <v>---</v>
      </c>
      <c r="C174" s="52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81">
        <f>COUNTIF(Расклады!Z:AC,A174&amp;"+"&amp;B174)+COUNTIF(Расклады!Z:AC,B174&amp;"+"&amp;A174)</f>
        <v>0</v>
      </c>
      <c r="E174" s="84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83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9" t="str">
        <f t="shared" si="6"/>
        <v>---</v>
      </c>
      <c r="B175" s="85" t="str">
        <f t="shared" si="7"/>
        <v>---</v>
      </c>
      <c r="C175" s="52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81">
        <f>COUNTIF(Расклады!Z:AC,A175&amp;"+"&amp;B175)+COUNTIF(Расклады!Z:AC,B175&amp;"+"&amp;A175)</f>
        <v>0</v>
      </c>
      <c r="E175" s="84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83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9" t="str">
        <f t="shared" si="6"/>
        <v>---</v>
      </c>
      <c r="B176" s="85" t="str">
        <f t="shared" si="7"/>
        <v>---</v>
      </c>
      <c r="C176" s="52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81">
        <f>COUNTIF(Расклады!Z:AC,A176&amp;"+"&amp;B176)+COUNTIF(Расклады!Z:AC,B176&amp;"+"&amp;A176)</f>
        <v>0</v>
      </c>
      <c r="E176" s="84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83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9" t="str">
        <f t="shared" si="6"/>
        <v>---</v>
      </c>
      <c r="B177" s="85" t="str">
        <f t="shared" si="7"/>
        <v>---</v>
      </c>
      <c r="C177" s="52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81">
        <f>COUNTIF(Расклады!Z:AC,A177&amp;"+"&amp;B177)+COUNTIF(Расклады!Z:AC,B177&amp;"+"&amp;A177)</f>
        <v>0</v>
      </c>
      <c r="E177" s="84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83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9" t="str">
        <f t="shared" si="6"/>
        <v>---</v>
      </c>
      <c r="B178" s="85" t="str">
        <f t="shared" si="7"/>
        <v>---</v>
      </c>
      <c r="C178" s="52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81">
        <f>COUNTIF(Расклады!Z:AC,A178&amp;"+"&amp;B178)+COUNTIF(Расклады!Z:AC,B178&amp;"+"&amp;A178)</f>
        <v>0</v>
      </c>
      <c r="E178" s="84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83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9" t="str">
        <f t="shared" si="6"/>
        <v>---</v>
      </c>
      <c r="B179" s="85" t="str">
        <f t="shared" si="7"/>
        <v>---</v>
      </c>
      <c r="C179" s="52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81">
        <f>COUNTIF(Расклады!Z:AC,A179&amp;"+"&amp;B179)+COUNTIF(Расклады!Z:AC,B179&amp;"+"&amp;A179)</f>
        <v>0</v>
      </c>
      <c r="E179" s="84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83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9" t="str">
        <f t="shared" si="6"/>
        <v>---</v>
      </c>
      <c r="B180" s="85" t="str">
        <f t="shared" si="7"/>
        <v>---</v>
      </c>
      <c r="C180" s="52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81">
        <f>COUNTIF(Расклады!Z:AC,A180&amp;"+"&amp;B180)+COUNTIF(Расклады!Z:AC,B180&amp;"+"&amp;A180)</f>
        <v>0</v>
      </c>
      <c r="E180" s="84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83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9" t="str">
        <f t="shared" si="6"/>
        <v>---</v>
      </c>
      <c r="B181" s="85" t="str">
        <f t="shared" si="7"/>
        <v>---</v>
      </c>
      <c r="C181" s="52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81">
        <f>COUNTIF(Расклады!Z:AC,A181&amp;"+"&amp;B181)+COUNTIF(Расклады!Z:AC,B181&amp;"+"&amp;A181)</f>
        <v>0</v>
      </c>
      <c r="E181" s="84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83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9" t="str">
        <f t="shared" si="6"/>
        <v>---</v>
      </c>
      <c r="B182" s="85" t="str">
        <f t="shared" si="7"/>
        <v>---</v>
      </c>
      <c r="C182" s="52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81">
        <f>COUNTIF(Расклады!Z:AC,A182&amp;"+"&amp;B182)+COUNTIF(Расклады!Z:AC,B182&amp;"+"&amp;A182)</f>
        <v>0</v>
      </c>
      <c r="E182" s="84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83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9" t="str">
        <f t="shared" si="6"/>
        <v>---</v>
      </c>
      <c r="B183" s="85" t="str">
        <f t="shared" si="7"/>
        <v>---</v>
      </c>
      <c r="C183" s="52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81">
        <f>COUNTIF(Расклады!Z:AC,A183&amp;"+"&amp;B183)+COUNTIF(Расклады!Z:AC,B183&amp;"+"&amp;A183)</f>
        <v>0</v>
      </c>
      <c r="E183" s="84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83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9" t="str">
        <f t="shared" si="6"/>
        <v>---</v>
      </c>
      <c r="B184" s="85" t="str">
        <f t="shared" si="7"/>
        <v>---</v>
      </c>
      <c r="C184" s="52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81">
        <f>COUNTIF(Расклады!Z:AC,A184&amp;"+"&amp;B184)+COUNTIF(Расклады!Z:AC,B184&amp;"+"&amp;A184)</f>
        <v>0</v>
      </c>
      <c r="E184" s="84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83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9" t="str">
        <f t="shared" si="6"/>
        <v>---</v>
      </c>
      <c r="B185" s="85" t="str">
        <f t="shared" si="7"/>
        <v>---</v>
      </c>
      <c r="C185" s="52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81">
        <f>COUNTIF(Расклады!Z:AC,A185&amp;"+"&amp;B185)+COUNTIF(Расклады!Z:AC,B185&amp;"+"&amp;A185)</f>
        <v>0</v>
      </c>
      <c r="E185" s="84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83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9" t="str">
        <f t="shared" si="6"/>
        <v>---</v>
      </c>
      <c r="B186" s="85" t="str">
        <f t="shared" si="7"/>
        <v>---</v>
      </c>
      <c r="C186" s="52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81">
        <f>COUNTIF(Расклады!Z:AC,A186&amp;"+"&amp;B186)+COUNTIF(Расклады!Z:AC,B186&amp;"+"&amp;A186)</f>
        <v>0</v>
      </c>
      <c r="E186" s="84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83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9" t="str">
        <f t="shared" si="6"/>
        <v>---</v>
      </c>
      <c r="B187" s="85" t="str">
        <f t="shared" si="7"/>
        <v>---</v>
      </c>
      <c r="C187" s="52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81">
        <f>COUNTIF(Расклады!Z:AC,A187&amp;"+"&amp;B187)+COUNTIF(Расклады!Z:AC,B187&amp;"+"&amp;A187)</f>
        <v>0</v>
      </c>
      <c r="E187" s="84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83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9" t="str">
        <f t="shared" si="6"/>
        <v>---</v>
      </c>
      <c r="B188" s="85" t="str">
        <f t="shared" si="7"/>
        <v>---</v>
      </c>
      <c r="C188" s="52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81">
        <f>COUNTIF(Расклады!Z:AC,A188&amp;"+"&amp;B188)+COUNTIF(Расклады!Z:AC,B188&amp;"+"&amp;A188)</f>
        <v>0</v>
      </c>
      <c r="E188" s="84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83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9" t="str">
        <f t="shared" si="6"/>
        <v>---</v>
      </c>
      <c r="B189" s="85" t="str">
        <f t="shared" si="7"/>
        <v>---</v>
      </c>
      <c r="C189" s="52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81">
        <f>COUNTIF(Расклады!Z:AC,A189&amp;"+"&amp;B189)+COUNTIF(Расклады!Z:AC,B189&amp;"+"&amp;A189)</f>
        <v>0</v>
      </c>
      <c r="E189" s="84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83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9" t="str">
        <f t="shared" si="6"/>
        <v>---</v>
      </c>
      <c r="B190" s="85" t="str">
        <f t="shared" si="7"/>
        <v>---</v>
      </c>
      <c r="C190" s="52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81">
        <f>COUNTIF(Расклады!Z:AC,A190&amp;"+"&amp;B190)+COUNTIF(Расклады!Z:AC,B190&amp;"+"&amp;A190)</f>
        <v>0</v>
      </c>
      <c r="E190" s="84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83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9" t="str">
        <f t="shared" si="6"/>
        <v>---</v>
      </c>
      <c r="B191" s="85" t="str">
        <f t="shared" si="7"/>
        <v>---</v>
      </c>
      <c r="C191" s="52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81">
        <f>COUNTIF(Расклады!Z:AC,A191&amp;"+"&amp;B191)+COUNTIF(Расклады!Z:AC,B191&amp;"+"&amp;A191)</f>
        <v>0</v>
      </c>
      <c r="E191" s="84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83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9" t="str">
        <f t="shared" si="6"/>
        <v>---</v>
      </c>
      <c r="B192" s="85" t="str">
        <f t="shared" si="7"/>
        <v>---</v>
      </c>
      <c r="C192" s="52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81">
        <f>COUNTIF(Расклады!Z:AC,A192&amp;"+"&amp;B192)+COUNTIF(Расклады!Z:AC,B192&amp;"+"&amp;A192)</f>
        <v>0</v>
      </c>
      <c r="E192" s="84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83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9" t="str">
        <f t="shared" si="6"/>
        <v>---</v>
      </c>
      <c r="B193" s="85" t="str">
        <f t="shared" si="7"/>
        <v>---</v>
      </c>
      <c r="C193" s="52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81">
        <f>COUNTIF(Расклады!Z:AC,A193&amp;"+"&amp;B193)+COUNTIF(Расклады!Z:AC,B193&amp;"+"&amp;A193)</f>
        <v>0</v>
      </c>
      <c r="E193" s="84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83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9" t="str">
        <f t="shared" si="6"/>
        <v>---</v>
      </c>
      <c r="B194" s="85" t="str">
        <f t="shared" si="7"/>
        <v>---</v>
      </c>
      <c r="C194" s="52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81">
        <f>COUNTIF(Расклады!Z:AC,A194&amp;"+"&amp;B194)+COUNTIF(Расклады!Z:AC,B194&amp;"+"&amp;A194)</f>
        <v>0</v>
      </c>
      <c r="E194" s="84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83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9" t="str">
        <f t="shared" si="6"/>
        <v>---</v>
      </c>
      <c r="B195" s="85" t="str">
        <f t="shared" si="7"/>
        <v>---</v>
      </c>
      <c r="C195" s="52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81">
        <f>COUNTIF(Расклады!Z:AC,A195&amp;"+"&amp;B195)+COUNTIF(Расклады!Z:AC,B195&amp;"+"&amp;A195)</f>
        <v>0</v>
      </c>
      <c r="E195" s="84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83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9" t="str">
        <f t="shared" si="6"/>
        <v>---</v>
      </c>
      <c r="B196" s="85" t="str">
        <f t="shared" si="7"/>
        <v>---</v>
      </c>
      <c r="C196" s="52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81">
        <f>COUNTIF(Расклады!Z:AC,A196&amp;"+"&amp;B196)+COUNTIF(Расклады!Z:AC,B196&amp;"+"&amp;A196)</f>
        <v>0</v>
      </c>
      <c r="E196" s="84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83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9" t="str">
        <f t="shared" si="6"/>
        <v>---</v>
      </c>
      <c r="B197" s="85" t="str">
        <f t="shared" si="7"/>
        <v>---</v>
      </c>
      <c r="C197" s="52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81">
        <f>COUNTIF(Расклады!Z:AC,A197&amp;"+"&amp;B197)+COUNTIF(Расклады!Z:AC,B197&amp;"+"&amp;A197)</f>
        <v>0</v>
      </c>
      <c r="E197" s="84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83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9" t="str">
        <f t="shared" si="6"/>
        <v>---</v>
      </c>
      <c r="B198" s="85" t="str">
        <f t="shared" si="7"/>
        <v>---</v>
      </c>
      <c r="C198" s="52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81">
        <f>COUNTIF(Расклады!Z:AC,A198&amp;"+"&amp;B198)+COUNTIF(Расклады!Z:AC,B198&amp;"+"&amp;A198)</f>
        <v>0</v>
      </c>
      <c r="E198" s="84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83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9" t="str">
        <f t="shared" si="6"/>
        <v>---</v>
      </c>
      <c r="B199" s="85" t="str">
        <f t="shared" si="7"/>
        <v>---</v>
      </c>
      <c r="C199" s="52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81">
        <f>COUNTIF(Расклады!Z:AC,A199&amp;"+"&amp;B199)+COUNTIF(Расклады!Z:AC,B199&amp;"+"&amp;A199)</f>
        <v>0</v>
      </c>
      <c r="E199" s="84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83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9" t="str">
        <f t="shared" si="6"/>
        <v>---</v>
      </c>
      <c r="B200" s="85" t="str">
        <f t="shared" si="7"/>
        <v>---</v>
      </c>
      <c r="C200" s="52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81">
        <f>COUNTIF(Расклады!Z:AC,A200&amp;"+"&amp;B200)+COUNTIF(Расклады!Z:AC,B200&amp;"+"&amp;A200)</f>
        <v>0</v>
      </c>
      <c r="E200" s="84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83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9" t="str">
        <f t="shared" si="6"/>
        <v>---</v>
      </c>
      <c r="B201" s="85" t="str">
        <f t="shared" si="7"/>
        <v>---</v>
      </c>
      <c r="C201" s="52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81">
        <f>COUNTIF(Расклады!Z:AC,A201&amp;"+"&amp;B201)+COUNTIF(Расклады!Z:AC,B201&amp;"+"&amp;A201)</f>
        <v>0</v>
      </c>
      <c r="E201" s="84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83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9" t="str">
        <f t="shared" si="6"/>
        <v>---</v>
      </c>
      <c r="B202" s="85" t="str">
        <f t="shared" si="7"/>
        <v>---</v>
      </c>
      <c r="C202" s="52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81">
        <f>COUNTIF(Расклады!Z:AC,A202&amp;"+"&amp;B202)+COUNTIF(Расклады!Z:AC,B202&amp;"+"&amp;A202)</f>
        <v>0</v>
      </c>
      <c r="E202" s="84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83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9" t="str">
        <f t="shared" si="6"/>
        <v>---</v>
      </c>
      <c r="B203" s="85" t="str">
        <f t="shared" si="7"/>
        <v>---</v>
      </c>
      <c r="C203" s="52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81">
        <f>COUNTIF(Расклады!Z:AC,A203&amp;"+"&amp;B203)+COUNTIF(Расклады!Z:AC,B203&amp;"+"&amp;A203)</f>
        <v>0</v>
      </c>
      <c r="E203" s="84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83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9" t="str">
        <f t="shared" si="6"/>
        <v>---</v>
      </c>
      <c r="B204" s="85" t="str">
        <f t="shared" si="7"/>
        <v>---</v>
      </c>
      <c r="C204" s="52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81">
        <f>COUNTIF(Расклады!Z:AC,A204&amp;"+"&amp;B204)+COUNTIF(Расклады!Z:AC,B204&amp;"+"&amp;A204)</f>
        <v>0</v>
      </c>
      <c r="E204" s="84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83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9" t="str">
        <f t="shared" si="6"/>
        <v>---</v>
      </c>
      <c r="B205" s="85" t="str">
        <f t="shared" si="7"/>
        <v>---</v>
      </c>
      <c r="C205" s="52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81">
        <f>COUNTIF(Расклады!Z:AC,A205&amp;"+"&amp;B205)+COUNTIF(Расклады!Z:AC,B205&amp;"+"&amp;A205)</f>
        <v>0</v>
      </c>
      <c r="E205" s="84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83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9" t="str">
        <f t="shared" si="6"/>
        <v>---</v>
      </c>
      <c r="B206" s="85" t="str">
        <f t="shared" si="7"/>
        <v>---</v>
      </c>
      <c r="C206" s="52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81">
        <f>COUNTIF(Расклады!Z:AC,A206&amp;"+"&amp;B206)+COUNTIF(Расклады!Z:AC,B206&amp;"+"&amp;A206)</f>
        <v>0</v>
      </c>
      <c r="E206" s="84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83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9" t="str">
        <f t="shared" si="6"/>
        <v>---</v>
      </c>
      <c r="B207" s="85" t="str">
        <f t="shared" si="7"/>
        <v>---</v>
      </c>
      <c r="C207" s="52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81">
        <f>COUNTIF(Расклады!Z:AC,A207&amp;"+"&amp;B207)+COUNTIF(Расклады!Z:AC,B207&amp;"+"&amp;A207)</f>
        <v>0</v>
      </c>
      <c r="E207" s="84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83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9" t="str">
        <f t="shared" si="6"/>
        <v>---</v>
      </c>
      <c r="B208" s="85" t="str">
        <f t="shared" si="7"/>
        <v>---</v>
      </c>
      <c r="C208" s="52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81">
        <f>COUNTIF(Расклады!Z:AC,A208&amp;"+"&amp;B208)+COUNTIF(Расклады!Z:AC,B208&amp;"+"&amp;A208)</f>
        <v>0</v>
      </c>
      <c r="E208" s="84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83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9" t="str">
        <f t="shared" si="6"/>
        <v>---</v>
      </c>
      <c r="B209" s="85" t="str">
        <f t="shared" si="7"/>
        <v>---</v>
      </c>
      <c r="C209" s="52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81">
        <f>COUNTIF(Расклады!Z:AC,A209&amp;"+"&amp;B209)+COUNTIF(Расклады!Z:AC,B209&amp;"+"&amp;A209)</f>
        <v>0</v>
      </c>
      <c r="E209" s="84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83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9" t="str">
        <f aca="true" t="shared" si="8" ref="A210:A273">IF(B210=1,A209+1,IF(B210="---","---",A209))</f>
        <v>---</v>
      </c>
      <c r="B210" s="85" t="str">
        <f aca="true" t="shared" si="9" ref="B210:B273">IF(B209="---","---",IF(AND(A209=A$1,B209+1=A$1),"---",IF(B209=A$1,1,IF(B209+1=A209,B209+2,B209+1))))</f>
        <v>---</v>
      </c>
      <c r="C210" s="52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81">
        <f>COUNTIF(Расклады!Z:AC,A210&amp;"+"&amp;B210)+COUNTIF(Расклады!Z:AC,B210&amp;"+"&amp;A210)</f>
        <v>0</v>
      </c>
      <c r="E210" s="84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83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9" t="str">
        <f t="shared" si="8"/>
        <v>---</v>
      </c>
      <c r="B211" s="85" t="str">
        <f t="shared" si="9"/>
        <v>---</v>
      </c>
      <c r="C211" s="52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81">
        <f>COUNTIF(Расклады!Z:AC,A211&amp;"+"&amp;B211)+COUNTIF(Расклады!Z:AC,B211&amp;"+"&amp;A211)</f>
        <v>0</v>
      </c>
      <c r="E211" s="84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83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9" t="str">
        <f t="shared" si="8"/>
        <v>---</v>
      </c>
      <c r="B212" s="85" t="str">
        <f t="shared" si="9"/>
        <v>---</v>
      </c>
      <c r="C212" s="52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81">
        <f>COUNTIF(Расклады!Z:AC,A212&amp;"+"&amp;B212)+COUNTIF(Расклады!Z:AC,B212&amp;"+"&amp;A212)</f>
        <v>0</v>
      </c>
      <c r="E212" s="84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83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9" t="str">
        <f t="shared" si="8"/>
        <v>---</v>
      </c>
      <c r="B213" s="85" t="str">
        <f t="shared" si="9"/>
        <v>---</v>
      </c>
      <c r="C213" s="52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81">
        <f>COUNTIF(Расклады!Z:AC,A213&amp;"+"&amp;B213)+COUNTIF(Расклады!Z:AC,B213&amp;"+"&amp;A213)</f>
        <v>0</v>
      </c>
      <c r="E213" s="84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83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9" t="str">
        <f t="shared" si="8"/>
        <v>---</v>
      </c>
      <c r="B214" s="85" t="str">
        <f t="shared" si="9"/>
        <v>---</v>
      </c>
      <c r="C214" s="52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81">
        <f>COUNTIF(Расклады!Z:AC,A214&amp;"+"&amp;B214)+COUNTIF(Расклады!Z:AC,B214&amp;"+"&amp;A214)</f>
        <v>0</v>
      </c>
      <c r="E214" s="84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83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9" t="str">
        <f t="shared" si="8"/>
        <v>---</v>
      </c>
      <c r="B215" s="85" t="str">
        <f t="shared" si="9"/>
        <v>---</v>
      </c>
      <c r="C215" s="52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81">
        <f>COUNTIF(Расклады!Z:AC,A215&amp;"+"&amp;B215)+COUNTIF(Расклады!Z:AC,B215&amp;"+"&amp;A215)</f>
        <v>0</v>
      </c>
      <c r="E215" s="84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83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9" t="str">
        <f t="shared" si="8"/>
        <v>---</v>
      </c>
      <c r="B216" s="85" t="str">
        <f t="shared" si="9"/>
        <v>---</v>
      </c>
      <c r="C216" s="52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81">
        <f>COUNTIF(Расклады!Z:AC,A216&amp;"+"&amp;B216)+COUNTIF(Расклады!Z:AC,B216&amp;"+"&amp;A216)</f>
        <v>0</v>
      </c>
      <c r="E216" s="84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83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9" t="str">
        <f t="shared" si="8"/>
        <v>---</v>
      </c>
      <c r="B217" s="85" t="str">
        <f t="shared" si="9"/>
        <v>---</v>
      </c>
      <c r="C217" s="52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81">
        <f>COUNTIF(Расклады!Z:AC,A217&amp;"+"&amp;B217)+COUNTIF(Расклады!Z:AC,B217&amp;"+"&amp;A217)</f>
        <v>0</v>
      </c>
      <c r="E217" s="84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83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9" t="str">
        <f t="shared" si="8"/>
        <v>---</v>
      </c>
      <c r="B218" s="85" t="str">
        <f t="shared" si="9"/>
        <v>---</v>
      </c>
      <c r="C218" s="52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81">
        <f>COUNTIF(Расклады!Z:AC,A218&amp;"+"&amp;B218)+COUNTIF(Расклады!Z:AC,B218&amp;"+"&amp;A218)</f>
        <v>0</v>
      </c>
      <c r="E218" s="84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83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9" t="str">
        <f t="shared" si="8"/>
        <v>---</v>
      </c>
      <c r="B219" s="85" t="str">
        <f t="shared" si="9"/>
        <v>---</v>
      </c>
      <c r="C219" s="52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81">
        <f>COUNTIF(Расклады!Z:AC,A219&amp;"+"&amp;B219)+COUNTIF(Расклады!Z:AC,B219&amp;"+"&amp;A219)</f>
        <v>0</v>
      </c>
      <c r="E219" s="84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83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9" t="str">
        <f t="shared" si="8"/>
        <v>---</v>
      </c>
      <c r="B220" s="85" t="str">
        <f t="shared" si="9"/>
        <v>---</v>
      </c>
      <c r="C220" s="52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81">
        <f>COUNTIF(Расклады!Z:AC,A220&amp;"+"&amp;B220)+COUNTIF(Расклады!Z:AC,B220&amp;"+"&amp;A220)</f>
        <v>0</v>
      </c>
      <c r="E220" s="84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83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9" t="str">
        <f t="shared" si="8"/>
        <v>---</v>
      </c>
      <c r="B221" s="85" t="str">
        <f t="shared" si="9"/>
        <v>---</v>
      </c>
      <c r="C221" s="52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81">
        <f>COUNTIF(Расклады!Z:AC,A221&amp;"+"&amp;B221)+COUNTIF(Расклады!Z:AC,B221&amp;"+"&amp;A221)</f>
        <v>0</v>
      </c>
      <c r="E221" s="84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83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9" t="str">
        <f t="shared" si="8"/>
        <v>---</v>
      </c>
      <c r="B222" s="85" t="str">
        <f t="shared" si="9"/>
        <v>---</v>
      </c>
      <c r="C222" s="52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81">
        <f>COUNTIF(Расклады!Z:AC,A222&amp;"+"&amp;B222)+COUNTIF(Расклады!Z:AC,B222&amp;"+"&amp;A222)</f>
        <v>0</v>
      </c>
      <c r="E222" s="84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83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9" t="str">
        <f t="shared" si="8"/>
        <v>---</v>
      </c>
      <c r="B223" s="85" t="str">
        <f t="shared" si="9"/>
        <v>---</v>
      </c>
      <c r="C223" s="52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81">
        <f>COUNTIF(Расклады!Z:AC,A223&amp;"+"&amp;B223)+COUNTIF(Расклады!Z:AC,B223&amp;"+"&amp;A223)</f>
        <v>0</v>
      </c>
      <c r="E223" s="84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83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9" t="str">
        <f t="shared" si="8"/>
        <v>---</v>
      </c>
      <c r="B224" s="85" t="str">
        <f t="shared" si="9"/>
        <v>---</v>
      </c>
      <c r="C224" s="52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81">
        <f>COUNTIF(Расклады!Z:AC,A224&amp;"+"&amp;B224)+COUNTIF(Расклады!Z:AC,B224&amp;"+"&amp;A224)</f>
        <v>0</v>
      </c>
      <c r="E224" s="84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83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9" t="str">
        <f t="shared" si="8"/>
        <v>---</v>
      </c>
      <c r="B225" s="85" t="str">
        <f t="shared" si="9"/>
        <v>---</v>
      </c>
      <c r="C225" s="52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81">
        <f>COUNTIF(Расклады!Z:AC,A225&amp;"+"&amp;B225)+COUNTIF(Расклады!Z:AC,B225&amp;"+"&amp;A225)</f>
        <v>0</v>
      </c>
      <c r="E225" s="84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83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9" t="str">
        <f t="shared" si="8"/>
        <v>---</v>
      </c>
      <c r="B226" s="85" t="str">
        <f t="shared" si="9"/>
        <v>---</v>
      </c>
      <c r="C226" s="52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81">
        <f>COUNTIF(Расклады!Z:AC,A226&amp;"+"&amp;B226)+COUNTIF(Расклады!Z:AC,B226&amp;"+"&amp;A226)</f>
        <v>0</v>
      </c>
      <c r="E226" s="84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83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9" t="str">
        <f t="shared" si="8"/>
        <v>---</v>
      </c>
      <c r="B227" s="85" t="str">
        <f t="shared" si="9"/>
        <v>---</v>
      </c>
      <c r="C227" s="52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81">
        <f>COUNTIF(Расклады!Z:AC,A227&amp;"+"&amp;B227)+COUNTIF(Расклады!Z:AC,B227&amp;"+"&amp;A227)</f>
        <v>0</v>
      </c>
      <c r="E227" s="84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83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9" t="str">
        <f t="shared" si="8"/>
        <v>---</v>
      </c>
      <c r="B228" s="85" t="str">
        <f t="shared" si="9"/>
        <v>---</v>
      </c>
      <c r="C228" s="52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81">
        <f>COUNTIF(Расклады!Z:AC,A228&amp;"+"&amp;B228)+COUNTIF(Расклады!Z:AC,B228&amp;"+"&amp;A228)</f>
        <v>0</v>
      </c>
      <c r="E228" s="84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83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9" t="str">
        <f t="shared" si="8"/>
        <v>---</v>
      </c>
      <c r="B229" s="85" t="str">
        <f t="shared" si="9"/>
        <v>---</v>
      </c>
      <c r="C229" s="52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81">
        <f>COUNTIF(Расклады!Z:AC,A229&amp;"+"&amp;B229)+COUNTIF(Расклады!Z:AC,B229&amp;"+"&amp;A229)</f>
        <v>0</v>
      </c>
      <c r="E229" s="84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83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9" t="str">
        <f t="shared" si="8"/>
        <v>---</v>
      </c>
      <c r="B230" s="85" t="str">
        <f t="shared" si="9"/>
        <v>---</v>
      </c>
      <c r="C230" s="52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81">
        <f>COUNTIF(Расклады!Z:AC,A230&amp;"+"&amp;B230)+COUNTIF(Расклады!Z:AC,B230&amp;"+"&amp;A230)</f>
        <v>0</v>
      </c>
      <c r="E230" s="84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83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9" t="str">
        <f t="shared" si="8"/>
        <v>---</v>
      </c>
      <c r="B231" s="85" t="str">
        <f t="shared" si="9"/>
        <v>---</v>
      </c>
      <c r="C231" s="52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81">
        <f>COUNTIF(Расклады!Z:AC,A231&amp;"+"&amp;B231)+COUNTIF(Расклады!Z:AC,B231&amp;"+"&amp;A231)</f>
        <v>0</v>
      </c>
      <c r="E231" s="84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83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9" t="str">
        <f t="shared" si="8"/>
        <v>---</v>
      </c>
      <c r="B232" s="85" t="str">
        <f t="shared" si="9"/>
        <v>---</v>
      </c>
      <c r="C232" s="52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81">
        <f>COUNTIF(Расклады!Z:AC,A232&amp;"+"&amp;B232)+COUNTIF(Расклады!Z:AC,B232&amp;"+"&amp;A232)</f>
        <v>0</v>
      </c>
      <c r="E232" s="84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83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9" t="str">
        <f t="shared" si="8"/>
        <v>---</v>
      </c>
      <c r="B233" s="85" t="str">
        <f t="shared" si="9"/>
        <v>---</v>
      </c>
      <c r="C233" s="52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81">
        <f>COUNTIF(Расклады!Z:AC,A233&amp;"+"&amp;B233)+COUNTIF(Расклады!Z:AC,B233&amp;"+"&amp;A233)</f>
        <v>0</v>
      </c>
      <c r="E233" s="84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83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9" t="str">
        <f t="shared" si="8"/>
        <v>---</v>
      </c>
      <c r="B234" s="85" t="str">
        <f t="shared" si="9"/>
        <v>---</v>
      </c>
      <c r="C234" s="52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81">
        <f>COUNTIF(Расклады!Z:AC,A234&amp;"+"&amp;B234)+COUNTIF(Расклады!Z:AC,B234&amp;"+"&amp;A234)</f>
        <v>0</v>
      </c>
      <c r="E234" s="84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83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9" t="str">
        <f t="shared" si="8"/>
        <v>---</v>
      </c>
      <c r="B235" s="85" t="str">
        <f t="shared" si="9"/>
        <v>---</v>
      </c>
      <c r="C235" s="52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81">
        <f>COUNTIF(Расклады!Z:AC,A235&amp;"+"&amp;B235)+COUNTIF(Расклады!Z:AC,B235&amp;"+"&amp;A235)</f>
        <v>0</v>
      </c>
      <c r="E235" s="84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83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9" t="str">
        <f t="shared" si="8"/>
        <v>---</v>
      </c>
      <c r="B236" s="85" t="str">
        <f t="shared" si="9"/>
        <v>---</v>
      </c>
      <c r="C236" s="52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81">
        <f>COUNTIF(Расклады!Z:AC,A236&amp;"+"&amp;B236)+COUNTIF(Расклады!Z:AC,B236&amp;"+"&amp;A236)</f>
        <v>0</v>
      </c>
      <c r="E236" s="84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83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9" t="str">
        <f t="shared" si="8"/>
        <v>---</v>
      </c>
      <c r="B237" s="85" t="str">
        <f t="shared" si="9"/>
        <v>---</v>
      </c>
      <c r="C237" s="52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81">
        <f>COUNTIF(Расклады!Z:AC,A237&amp;"+"&amp;B237)+COUNTIF(Расклады!Z:AC,B237&amp;"+"&amp;A237)</f>
        <v>0</v>
      </c>
      <c r="E237" s="84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83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9" t="str">
        <f t="shared" si="8"/>
        <v>---</v>
      </c>
      <c r="B238" s="85" t="str">
        <f t="shared" si="9"/>
        <v>---</v>
      </c>
      <c r="C238" s="52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81">
        <f>COUNTIF(Расклады!Z:AC,A238&amp;"+"&amp;B238)+COUNTIF(Расклады!Z:AC,B238&amp;"+"&amp;A238)</f>
        <v>0</v>
      </c>
      <c r="E238" s="84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83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9" t="str">
        <f t="shared" si="8"/>
        <v>---</v>
      </c>
      <c r="B239" s="85" t="str">
        <f t="shared" si="9"/>
        <v>---</v>
      </c>
      <c r="C239" s="52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81">
        <f>COUNTIF(Расклады!Z:AC,A239&amp;"+"&amp;B239)+COUNTIF(Расклады!Z:AC,B239&amp;"+"&amp;A239)</f>
        <v>0</v>
      </c>
      <c r="E239" s="84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83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9" t="str">
        <f t="shared" si="8"/>
        <v>---</v>
      </c>
      <c r="B240" s="85" t="str">
        <f t="shared" si="9"/>
        <v>---</v>
      </c>
      <c r="C240" s="52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81">
        <f>COUNTIF(Расклады!Z:AC,A240&amp;"+"&amp;B240)+COUNTIF(Расклады!Z:AC,B240&amp;"+"&amp;A240)</f>
        <v>0</v>
      </c>
      <c r="E240" s="84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83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9" t="str">
        <f t="shared" si="8"/>
        <v>---</v>
      </c>
      <c r="B241" s="85" t="str">
        <f t="shared" si="9"/>
        <v>---</v>
      </c>
      <c r="C241" s="52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81">
        <f>COUNTIF(Расклады!Z:AC,A241&amp;"+"&amp;B241)+COUNTIF(Расклады!Z:AC,B241&amp;"+"&amp;A241)</f>
        <v>0</v>
      </c>
      <c r="E241" s="84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83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9" t="str">
        <f t="shared" si="8"/>
        <v>---</v>
      </c>
      <c r="B242" s="85" t="str">
        <f t="shared" si="9"/>
        <v>---</v>
      </c>
      <c r="C242" s="52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81">
        <f>COUNTIF(Расклады!Z:AC,A242&amp;"+"&amp;B242)+COUNTIF(Расклады!Z:AC,B242&amp;"+"&amp;A242)</f>
        <v>0</v>
      </c>
      <c r="E242" s="84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83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9" t="str">
        <f t="shared" si="8"/>
        <v>---</v>
      </c>
      <c r="B243" s="85" t="str">
        <f t="shared" si="9"/>
        <v>---</v>
      </c>
      <c r="C243" s="52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81">
        <f>COUNTIF(Расклады!Z:AC,A243&amp;"+"&amp;B243)+COUNTIF(Расклады!Z:AC,B243&amp;"+"&amp;A243)</f>
        <v>0</v>
      </c>
      <c r="E243" s="84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83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9" t="str">
        <f t="shared" si="8"/>
        <v>---</v>
      </c>
      <c r="B244" s="85" t="str">
        <f t="shared" si="9"/>
        <v>---</v>
      </c>
      <c r="C244" s="52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81">
        <f>COUNTIF(Расклады!Z:AC,A244&amp;"+"&amp;B244)+COUNTIF(Расклады!Z:AC,B244&amp;"+"&amp;A244)</f>
        <v>0</v>
      </c>
      <c r="E244" s="84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83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9" t="str">
        <f t="shared" si="8"/>
        <v>---</v>
      </c>
      <c r="B245" s="85" t="str">
        <f t="shared" si="9"/>
        <v>---</v>
      </c>
      <c r="C245" s="52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81">
        <f>COUNTIF(Расклады!Z:AC,A245&amp;"+"&amp;B245)+COUNTIF(Расклады!Z:AC,B245&amp;"+"&amp;A245)</f>
        <v>0</v>
      </c>
      <c r="E245" s="84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83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9" t="str">
        <f t="shared" si="8"/>
        <v>---</v>
      </c>
      <c r="B246" s="85" t="str">
        <f t="shared" si="9"/>
        <v>---</v>
      </c>
      <c r="C246" s="52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81">
        <f>COUNTIF(Расклады!Z:AC,A246&amp;"+"&amp;B246)+COUNTIF(Расклады!Z:AC,B246&amp;"+"&amp;A246)</f>
        <v>0</v>
      </c>
      <c r="E246" s="84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83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9" t="str">
        <f t="shared" si="8"/>
        <v>---</v>
      </c>
      <c r="B247" s="85" t="str">
        <f t="shared" si="9"/>
        <v>---</v>
      </c>
      <c r="C247" s="52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81">
        <f>COUNTIF(Расклады!Z:AC,A247&amp;"+"&amp;B247)+COUNTIF(Расклады!Z:AC,B247&amp;"+"&amp;A247)</f>
        <v>0</v>
      </c>
      <c r="E247" s="84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83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9" t="str">
        <f t="shared" si="8"/>
        <v>---</v>
      </c>
      <c r="B248" s="85" t="str">
        <f t="shared" si="9"/>
        <v>---</v>
      </c>
      <c r="C248" s="52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81">
        <f>COUNTIF(Расклады!Z:AC,A248&amp;"+"&amp;B248)+COUNTIF(Расклады!Z:AC,B248&amp;"+"&amp;A248)</f>
        <v>0</v>
      </c>
      <c r="E248" s="84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83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9" t="str">
        <f t="shared" si="8"/>
        <v>---</v>
      </c>
      <c r="B249" s="85" t="str">
        <f t="shared" si="9"/>
        <v>---</v>
      </c>
      <c r="C249" s="52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81">
        <f>COUNTIF(Расклады!Z:AC,A249&amp;"+"&amp;B249)+COUNTIF(Расклады!Z:AC,B249&amp;"+"&amp;A249)</f>
        <v>0</v>
      </c>
      <c r="E249" s="84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83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9" t="str">
        <f t="shared" si="8"/>
        <v>---</v>
      </c>
      <c r="B250" s="85" t="str">
        <f t="shared" si="9"/>
        <v>---</v>
      </c>
      <c r="C250" s="52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81">
        <f>COUNTIF(Расклады!Z:AC,A250&amp;"+"&amp;B250)+COUNTIF(Расклады!Z:AC,B250&amp;"+"&amp;A250)</f>
        <v>0</v>
      </c>
      <c r="E250" s="84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83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9" t="str">
        <f t="shared" si="8"/>
        <v>---</v>
      </c>
      <c r="B251" s="85" t="str">
        <f t="shared" si="9"/>
        <v>---</v>
      </c>
      <c r="C251" s="52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81">
        <f>COUNTIF(Расклады!Z:AC,A251&amp;"+"&amp;B251)+COUNTIF(Расклады!Z:AC,B251&amp;"+"&amp;A251)</f>
        <v>0</v>
      </c>
      <c r="E251" s="84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83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9" t="str">
        <f t="shared" si="8"/>
        <v>---</v>
      </c>
      <c r="B252" s="85" t="str">
        <f t="shared" si="9"/>
        <v>---</v>
      </c>
      <c r="C252" s="52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81">
        <f>COUNTIF(Расклады!Z:AC,A252&amp;"+"&amp;B252)+COUNTIF(Расклады!Z:AC,B252&amp;"+"&amp;A252)</f>
        <v>0</v>
      </c>
      <c r="E252" s="84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83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9" t="str">
        <f t="shared" si="8"/>
        <v>---</v>
      </c>
      <c r="B253" s="85" t="str">
        <f t="shared" si="9"/>
        <v>---</v>
      </c>
      <c r="C253" s="52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81">
        <f>COUNTIF(Расклады!Z:AC,A253&amp;"+"&amp;B253)+COUNTIF(Расклады!Z:AC,B253&amp;"+"&amp;A253)</f>
        <v>0</v>
      </c>
      <c r="E253" s="84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83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9" t="str">
        <f t="shared" si="8"/>
        <v>---</v>
      </c>
      <c r="B254" s="85" t="str">
        <f t="shared" si="9"/>
        <v>---</v>
      </c>
      <c r="C254" s="52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81">
        <f>COUNTIF(Расклады!Z:AC,A254&amp;"+"&amp;B254)+COUNTIF(Расклады!Z:AC,B254&amp;"+"&amp;A254)</f>
        <v>0</v>
      </c>
      <c r="E254" s="84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83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9" t="str">
        <f t="shared" si="8"/>
        <v>---</v>
      </c>
      <c r="B255" s="85" t="str">
        <f t="shared" si="9"/>
        <v>---</v>
      </c>
      <c r="C255" s="52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81">
        <f>COUNTIF(Расклады!Z:AC,A255&amp;"+"&amp;B255)+COUNTIF(Расклады!Z:AC,B255&amp;"+"&amp;A255)</f>
        <v>0</v>
      </c>
      <c r="E255" s="84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83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9" t="str">
        <f t="shared" si="8"/>
        <v>---</v>
      </c>
      <c r="B256" s="85" t="str">
        <f t="shared" si="9"/>
        <v>---</v>
      </c>
      <c r="C256" s="52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81">
        <f>COUNTIF(Расклады!Z:AC,A256&amp;"+"&amp;B256)+COUNTIF(Расклады!Z:AC,B256&amp;"+"&amp;A256)</f>
        <v>0</v>
      </c>
      <c r="E256" s="84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83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9" t="str">
        <f t="shared" si="8"/>
        <v>---</v>
      </c>
      <c r="B257" s="85" t="str">
        <f t="shared" si="9"/>
        <v>---</v>
      </c>
      <c r="C257" s="52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81">
        <f>COUNTIF(Расклады!Z:AC,A257&amp;"+"&amp;B257)+COUNTIF(Расклады!Z:AC,B257&amp;"+"&amp;A257)</f>
        <v>0</v>
      </c>
      <c r="E257" s="84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83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9" t="str">
        <f t="shared" si="8"/>
        <v>---</v>
      </c>
      <c r="B258" s="85" t="str">
        <f t="shared" si="9"/>
        <v>---</v>
      </c>
      <c r="C258" s="52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81">
        <f>COUNTIF(Расклады!Z:AC,A258&amp;"+"&amp;B258)+COUNTIF(Расклады!Z:AC,B258&amp;"+"&amp;A258)</f>
        <v>0</v>
      </c>
      <c r="E258" s="84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83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9" t="str">
        <f t="shared" si="8"/>
        <v>---</v>
      </c>
      <c r="B259" s="85" t="str">
        <f t="shared" si="9"/>
        <v>---</v>
      </c>
      <c r="C259" s="52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81">
        <f>COUNTIF(Расклады!Z:AC,A259&amp;"+"&amp;B259)+COUNTIF(Расклады!Z:AC,B259&amp;"+"&amp;A259)</f>
        <v>0</v>
      </c>
      <c r="E259" s="84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83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9" t="str">
        <f t="shared" si="8"/>
        <v>---</v>
      </c>
      <c r="B260" s="85" t="str">
        <f t="shared" si="9"/>
        <v>---</v>
      </c>
      <c r="C260" s="52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81">
        <f>COUNTIF(Расклады!Z:AC,A260&amp;"+"&amp;B260)+COUNTIF(Расклады!Z:AC,B260&amp;"+"&amp;A260)</f>
        <v>0</v>
      </c>
      <c r="E260" s="84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83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9" t="str">
        <f t="shared" si="8"/>
        <v>---</v>
      </c>
      <c r="B261" s="85" t="str">
        <f t="shared" si="9"/>
        <v>---</v>
      </c>
      <c r="C261" s="52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81">
        <f>COUNTIF(Расклады!Z:AC,A261&amp;"+"&amp;B261)+COUNTIF(Расклады!Z:AC,B261&amp;"+"&amp;A261)</f>
        <v>0</v>
      </c>
      <c r="E261" s="84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83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9" t="str">
        <f t="shared" si="8"/>
        <v>---</v>
      </c>
      <c r="B262" s="85" t="str">
        <f t="shared" si="9"/>
        <v>---</v>
      </c>
      <c r="C262" s="52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81">
        <f>COUNTIF(Расклады!Z:AC,A262&amp;"+"&amp;B262)+COUNTIF(Расклады!Z:AC,B262&amp;"+"&amp;A262)</f>
        <v>0</v>
      </c>
      <c r="E262" s="84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83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9" t="str">
        <f t="shared" si="8"/>
        <v>---</v>
      </c>
      <c r="B263" s="85" t="str">
        <f t="shared" si="9"/>
        <v>---</v>
      </c>
      <c r="C263" s="52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81">
        <f>COUNTIF(Расклады!Z:AC,A263&amp;"+"&amp;B263)+COUNTIF(Расклады!Z:AC,B263&amp;"+"&amp;A263)</f>
        <v>0</v>
      </c>
      <c r="E263" s="84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83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9" t="str">
        <f t="shared" si="8"/>
        <v>---</v>
      </c>
      <c r="B264" s="85" t="str">
        <f t="shared" si="9"/>
        <v>---</v>
      </c>
      <c r="C264" s="52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81">
        <f>COUNTIF(Расклады!Z:AC,A264&amp;"+"&amp;B264)+COUNTIF(Расклады!Z:AC,B264&amp;"+"&amp;A264)</f>
        <v>0</v>
      </c>
      <c r="E264" s="84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83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9" t="str">
        <f t="shared" si="8"/>
        <v>---</v>
      </c>
      <c r="B265" s="85" t="str">
        <f t="shared" si="9"/>
        <v>---</v>
      </c>
      <c r="C265" s="52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81">
        <f>COUNTIF(Расклады!Z:AC,A265&amp;"+"&amp;B265)+COUNTIF(Расклады!Z:AC,B265&amp;"+"&amp;A265)</f>
        <v>0</v>
      </c>
      <c r="E265" s="84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83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9" t="str">
        <f t="shared" si="8"/>
        <v>---</v>
      </c>
      <c r="B266" s="85" t="str">
        <f t="shared" si="9"/>
        <v>---</v>
      </c>
      <c r="C266" s="52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81">
        <f>COUNTIF(Расклады!Z:AC,A266&amp;"+"&amp;B266)+COUNTIF(Расклады!Z:AC,B266&amp;"+"&amp;A266)</f>
        <v>0</v>
      </c>
      <c r="E266" s="84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83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9" t="str">
        <f t="shared" si="8"/>
        <v>---</v>
      </c>
      <c r="B267" s="85" t="str">
        <f t="shared" si="9"/>
        <v>---</v>
      </c>
      <c r="C267" s="52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81">
        <f>COUNTIF(Расклады!Z:AC,A267&amp;"+"&amp;B267)+COUNTIF(Расклады!Z:AC,B267&amp;"+"&amp;A267)</f>
        <v>0</v>
      </c>
      <c r="E267" s="84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83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9" t="str">
        <f t="shared" si="8"/>
        <v>---</v>
      </c>
      <c r="B268" s="85" t="str">
        <f t="shared" si="9"/>
        <v>---</v>
      </c>
      <c r="C268" s="52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81">
        <f>COUNTIF(Расклады!Z:AC,A268&amp;"+"&amp;B268)+COUNTIF(Расклады!Z:AC,B268&amp;"+"&amp;A268)</f>
        <v>0</v>
      </c>
      <c r="E268" s="84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83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9" t="str">
        <f t="shared" si="8"/>
        <v>---</v>
      </c>
      <c r="B269" s="85" t="str">
        <f t="shared" si="9"/>
        <v>---</v>
      </c>
      <c r="C269" s="52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81">
        <f>COUNTIF(Расклады!Z:AC,A269&amp;"+"&amp;B269)+COUNTIF(Расклады!Z:AC,B269&amp;"+"&amp;A269)</f>
        <v>0</v>
      </c>
      <c r="E269" s="84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83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9" t="str">
        <f t="shared" si="8"/>
        <v>---</v>
      </c>
      <c r="B270" s="85" t="str">
        <f t="shared" si="9"/>
        <v>---</v>
      </c>
      <c r="C270" s="52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81">
        <f>COUNTIF(Расклады!Z:AC,A270&amp;"+"&amp;B270)+COUNTIF(Расклады!Z:AC,B270&amp;"+"&amp;A270)</f>
        <v>0</v>
      </c>
      <c r="E270" s="84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83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9" t="str">
        <f t="shared" si="8"/>
        <v>---</v>
      </c>
      <c r="B271" s="85" t="str">
        <f t="shared" si="9"/>
        <v>---</v>
      </c>
      <c r="C271" s="52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81">
        <f>COUNTIF(Расклады!Z:AC,A271&amp;"+"&amp;B271)+COUNTIF(Расклады!Z:AC,B271&amp;"+"&amp;A271)</f>
        <v>0</v>
      </c>
      <c r="E271" s="84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83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9" t="str">
        <f t="shared" si="8"/>
        <v>---</v>
      </c>
      <c r="B272" s="85" t="str">
        <f t="shared" si="9"/>
        <v>---</v>
      </c>
      <c r="C272" s="52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81">
        <f>COUNTIF(Расклады!Z:AC,A272&amp;"+"&amp;B272)+COUNTIF(Расклады!Z:AC,B272&amp;"+"&amp;A272)</f>
        <v>0</v>
      </c>
      <c r="E272" s="84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83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9" t="str">
        <f t="shared" si="8"/>
        <v>---</v>
      </c>
      <c r="B273" s="85" t="str">
        <f t="shared" si="9"/>
        <v>---</v>
      </c>
      <c r="C273" s="52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81">
        <f>COUNTIF(Расклады!Z:AC,A273&amp;"+"&amp;B273)+COUNTIF(Расклады!Z:AC,B273&amp;"+"&amp;A273)</f>
        <v>0</v>
      </c>
      <c r="E273" s="84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83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1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2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2" bestFit="1" customWidth="1"/>
    <col min="11" max="11" width="5.625" style="10" customWidth="1"/>
    <col min="12" max="12" width="5.75390625" style="10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2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2" bestFit="1" customWidth="1"/>
    <col min="24" max="24" width="5.25390625" style="10" customWidth="1"/>
    <col min="25" max="25" width="6.00390625" style="10" bestFit="1" customWidth="1"/>
    <col min="26" max="26" width="6.75390625" style="10" customWidth="1"/>
    <col min="27" max="28" width="4.75390625" style="10" customWidth="1"/>
    <col min="29" max="29" width="6.75390625" style="10" customWidth="1"/>
    <col min="30" max="31" width="4.75390625" style="10" customWidth="1"/>
    <col min="32" max="16384" width="5.00390625" style="10" customWidth="1"/>
  </cols>
  <sheetData>
    <row r="1" spans="1:25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</row>
    <row r="2" spans="1:25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</row>
    <row r="3" spans="1:25" ht="4.5" customHeight="1">
      <c r="A3" s="98"/>
      <c r="B3" s="99"/>
      <c r="C3" s="100"/>
      <c r="D3" s="101"/>
      <c r="E3" s="102"/>
      <c r="F3" s="103"/>
      <c r="G3" s="103"/>
      <c r="H3" s="104"/>
      <c r="I3" s="104"/>
      <c r="J3" s="100"/>
      <c r="K3" s="99"/>
      <c r="L3" s="105"/>
      <c r="M3" s="9"/>
      <c r="N3" s="98"/>
      <c r="O3" s="99"/>
      <c r="P3" s="100"/>
      <c r="Q3" s="101"/>
      <c r="R3" s="102"/>
      <c r="S3" s="103"/>
      <c r="T3" s="103"/>
      <c r="U3" s="104"/>
      <c r="V3" s="104"/>
      <c r="W3" s="100"/>
      <c r="X3" s="99"/>
      <c r="Y3" s="105"/>
    </row>
    <row r="4" spans="1:25" s="56" customFormat="1" ht="12.75" customHeight="1">
      <c r="A4" s="106"/>
      <c r="B4" s="107"/>
      <c r="C4" s="108"/>
      <c r="D4" s="109"/>
      <c r="E4" s="110" t="s">
        <v>48</v>
      </c>
      <c r="F4" s="111" t="s">
        <v>90</v>
      </c>
      <c r="G4" s="111"/>
      <c r="H4" s="112"/>
      <c r="I4" s="73"/>
      <c r="J4" s="73"/>
      <c r="K4" s="74"/>
      <c r="L4" s="75"/>
      <c r="M4" s="113"/>
      <c r="N4" s="106"/>
      <c r="O4" s="107"/>
      <c r="P4" s="108"/>
      <c r="Q4" s="109"/>
      <c r="R4" s="110" t="s">
        <v>48</v>
      </c>
      <c r="S4" s="111" t="s">
        <v>108</v>
      </c>
      <c r="T4" s="111"/>
      <c r="U4" s="112"/>
      <c r="V4" s="73"/>
      <c r="W4" s="73"/>
      <c r="X4" s="74"/>
      <c r="Y4" s="75"/>
    </row>
    <row r="5" spans="1:25" s="56" customFormat="1" ht="12.75" customHeight="1">
      <c r="A5" s="106"/>
      <c r="B5" s="107"/>
      <c r="C5" s="108"/>
      <c r="D5" s="109"/>
      <c r="E5" s="114" t="s">
        <v>49</v>
      </c>
      <c r="F5" s="111" t="s">
        <v>91</v>
      </c>
      <c r="G5" s="111"/>
      <c r="H5" s="115"/>
      <c r="I5" s="73"/>
      <c r="J5" s="76"/>
      <c r="K5" s="7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78"/>
      <c r="M5" s="113"/>
      <c r="N5" s="106"/>
      <c r="O5" s="107"/>
      <c r="P5" s="108"/>
      <c r="Q5" s="109"/>
      <c r="R5" s="114" t="s">
        <v>49</v>
      </c>
      <c r="S5" s="111" t="s">
        <v>109</v>
      </c>
      <c r="T5" s="111"/>
      <c r="U5" s="115"/>
      <c r="V5" s="73"/>
      <c r="W5" s="76"/>
      <c r="X5" s="77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78"/>
    </row>
    <row r="6" spans="1:25" s="56" customFormat="1" ht="12.75" customHeight="1">
      <c r="A6" s="106"/>
      <c r="B6" s="107"/>
      <c r="C6" s="108"/>
      <c r="D6" s="109"/>
      <c r="E6" s="114" t="s">
        <v>50</v>
      </c>
      <c r="F6" s="111" t="s">
        <v>92</v>
      </c>
      <c r="G6" s="111"/>
      <c r="H6" s="112"/>
      <c r="I6" s="73"/>
      <c r="J6" s="79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17.1</v>
      </c>
      <c r="K6" s="77" t="str">
        <f>IF(K5="","","+")</f>
        <v>+</v>
      </c>
      <c r="L6" s="80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13"/>
      <c r="N6" s="106"/>
      <c r="O6" s="107"/>
      <c r="P6" s="108"/>
      <c r="Q6" s="109"/>
      <c r="R6" s="114" t="s">
        <v>50</v>
      </c>
      <c r="S6" s="111" t="s">
        <v>110</v>
      </c>
      <c r="T6" s="111"/>
      <c r="U6" s="112"/>
      <c r="V6" s="73"/>
      <c r="W6" s="79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77" t="str">
        <f>IF(X5="","","+")</f>
        <v>+</v>
      </c>
      <c r="Y6" s="80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56" customFormat="1" ht="12.75" customHeight="1">
      <c r="A7" s="106"/>
      <c r="B7" s="107"/>
      <c r="C7" s="108"/>
      <c r="D7" s="109"/>
      <c r="E7" s="110" t="s">
        <v>51</v>
      </c>
      <c r="F7" s="111" t="s">
        <v>8</v>
      </c>
      <c r="G7" s="111"/>
      <c r="H7" s="112"/>
      <c r="I7" s="73"/>
      <c r="J7" s="76"/>
      <c r="K7" s="77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78"/>
      <c r="M7" s="113"/>
      <c r="N7" s="106"/>
      <c r="O7" s="107"/>
      <c r="P7" s="108"/>
      <c r="Q7" s="109"/>
      <c r="R7" s="110" t="s">
        <v>51</v>
      </c>
      <c r="S7" s="111" t="s">
        <v>111</v>
      </c>
      <c r="T7" s="111"/>
      <c r="U7" s="112"/>
      <c r="V7" s="73"/>
      <c r="W7" s="76"/>
      <c r="X7" s="77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78"/>
    </row>
    <row r="8" spans="1:25" s="56" customFormat="1" ht="12.75" customHeight="1">
      <c r="A8" s="116" t="s">
        <v>48</v>
      </c>
      <c r="B8" s="117" t="s">
        <v>100</v>
      </c>
      <c r="C8" s="108"/>
      <c r="D8" s="109"/>
      <c r="E8" s="57"/>
      <c r="F8" s="112"/>
      <c r="G8" s="110" t="s">
        <v>48</v>
      </c>
      <c r="H8" s="118" t="s">
        <v>8</v>
      </c>
      <c r="J8" s="112"/>
      <c r="K8" s="115"/>
      <c r="L8" s="75"/>
      <c r="M8" s="113"/>
      <c r="N8" s="116" t="s">
        <v>48</v>
      </c>
      <c r="O8" s="117" t="s">
        <v>120</v>
      </c>
      <c r="P8" s="108"/>
      <c r="Q8" s="109"/>
      <c r="R8" s="57"/>
      <c r="S8" s="112"/>
      <c r="T8" s="110" t="s">
        <v>48</v>
      </c>
      <c r="U8" s="118" t="s">
        <v>112</v>
      </c>
      <c r="W8" s="112"/>
      <c r="X8" s="115"/>
      <c r="Y8" s="75"/>
    </row>
    <row r="9" spans="1:25" s="56" customFormat="1" ht="12.75" customHeight="1">
      <c r="A9" s="119" t="s">
        <v>49</v>
      </c>
      <c r="B9" s="117" t="s">
        <v>101</v>
      </c>
      <c r="C9" s="120"/>
      <c r="D9" s="109"/>
      <c r="E9" s="57"/>
      <c r="F9" s="121"/>
      <c r="G9" s="114" t="s">
        <v>49</v>
      </c>
      <c r="H9" s="162" t="s">
        <v>93</v>
      </c>
      <c r="J9" s="112"/>
      <c r="K9" s="115"/>
      <c r="L9" s="75"/>
      <c r="M9" s="113"/>
      <c r="N9" s="119" t="s">
        <v>49</v>
      </c>
      <c r="O9" s="117" t="s">
        <v>121</v>
      </c>
      <c r="P9" s="120"/>
      <c r="Q9" s="109"/>
      <c r="R9" s="57"/>
      <c r="S9" s="121"/>
      <c r="T9" s="114" t="s">
        <v>49</v>
      </c>
      <c r="U9" s="118" t="s">
        <v>113</v>
      </c>
      <c r="W9" s="112"/>
      <c r="X9" s="115"/>
      <c r="Y9" s="75"/>
    </row>
    <row r="10" spans="1:25" s="56" customFormat="1" ht="12.75" customHeight="1">
      <c r="A10" s="119" t="s">
        <v>50</v>
      </c>
      <c r="B10" s="117" t="s">
        <v>102</v>
      </c>
      <c r="C10" s="108"/>
      <c r="D10" s="109"/>
      <c r="E10" s="57"/>
      <c r="F10" s="121"/>
      <c r="G10" s="114" t="s">
        <v>50</v>
      </c>
      <c r="H10" s="118" t="s">
        <v>94</v>
      </c>
      <c r="J10" s="112"/>
      <c r="K10" s="112"/>
      <c r="L10" s="75"/>
      <c r="M10" s="113"/>
      <c r="N10" s="119" t="s">
        <v>50</v>
      </c>
      <c r="O10" s="117" t="s">
        <v>122</v>
      </c>
      <c r="P10" s="108"/>
      <c r="Q10" s="109"/>
      <c r="R10" s="57"/>
      <c r="S10" s="121"/>
      <c r="T10" s="114" t="s">
        <v>50</v>
      </c>
      <c r="U10" s="118" t="s">
        <v>114</v>
      </c>
      <c r="W10" s="112"/>
      <c r="X10" s="112"/>
      <c r="Y10" s="75"/>
    </row>
    <row r="11" spans="1:25" s="56" customFormat="1" ht="12.75" customHeight="1">
      <c r="A11" s="116" t="s">
        <v>51</v>
      </c>
      <c r="B11" s="117" t="s">
        <v>103</v>
      </c>
      <c r="C11" s="120"/>
      <c r="D11" s="109"/>
      <c r="E11" s="57"/>
      <c r="F11" s="112"/>
      <c r="G11" s="110" t="s">
        <v>51</v>
      </c>
      <c r="H11" s="162" t="s">
        <v>95</v>
      </c>
      <c r="J11" s="61"/>
      <c r="K11" s="63" t="s">
        <v>55</v>
      </c>
      <c r="L11" s="62"/>
      <c r="M11" s="113"/>
      <c r="N11" s="116" t="s">
        <v>51</v>
      </c>
      <c r="O11" s="117" t="s">
        <v>123</v>
      </c>
      <c r="P11" s="120"/>
      <c r="Q11" s="109"/>
      <c r="R11" s="57"/>
      <c r="S11" s="112"/>
      <c r="T11" s="110" t="s">
        <v>51</v>
      </c>
      <c r="U11" s="118" t="s">
        <v>115</v>
      </c>
      <c r="W11" s="61"/>
      <c r="X11" s="63" t="s">
        <v>55</v>
      </c>
      <c r="Y11" s="62"/>
    </row>
    <row r="12" spans="1:25" s="56" customFormat="1" ht="12.75" customHeight="1">
      <c r="A12" s="122"/>
      <c r="B12" s="120"/>
      <c r="C12" s="110"/>
      <c r="D12" s="109"/>
      <c r="E12" s="110" t="s">
        <v>48</v>
      </c>
      <c r="F12" s="111" t="s">
        <v>96</v>
      </c>
      <c r="G12" s="111"/>
      <c r="H12" s="112"/>
      <c r="I12" s="123"/>
      <c r="J12" s="64" t="s">
        <v>52</v>
      </c>
      <c r="K12" s="163" t="s">
        <v>424</v>
      </c>
      <c r="L12" s="62"/>
      <c r="M12" s="113"/>
      <c r="N12" s="122"/>
      <c r="O12" s="120"/>
      <c r="P12" s="110"/>
      <c r="Q12" s="109"/>
      <c r="R12" s="110" t="s">
        <v>48</v>
      </c>
      <c r="S12" s="111" t="s">
        <v>116</v>
      </c>
      <c r="T12" s="111"/>
      <c r="U12" s="112"/>
      <c r="V12" s="123"/>
      <c r="W12" s="64" t="s">
        <v>52</v>
      </c>
      <c r="X12" s="163" t="s">
        <v>427</v>
      </c>
      <c r="Y12" s="62"/>
    </row>
    <row r="13" spans="1:25" s="56" customFormat="1" ht="12.75" customHeight="1">
      <c r="A13" s="106"/>
      <c r="B13" s="65" t="s">
        <v>56</v>
      </c>
      <c r="C13" s="108"/>
      <c r="D13" s="109"/>
      <c r="E13" s="114" t="s">
        <v>49</v>
      </c>
      <c r="F13" s="111" t="s">
        <v>97</v>
      </c>
      <c r="G13" s="111"/>
      <c r="H13" s="112"/>
      <c r="I13" s="73"/>
      <c r="J13" s="64" t="s">
        <v>46</v>
      </c>
      <c r="K13" s="72" t="s">
        <v>424</v>
      </c>
      <c r="L13" s="62"/>
      <c r="M13" s="113"/>
      <c r="N13" s="106"/>
      <c r="O13" s="65" t="s">
        <v>56</v>
      </c>
      <c r="P13" s="108"/>
      <c r="Q13" s="109"/>
      <c r="R13" s="114" t="s">
        <v>49</v>
      </c>
      <c r="S13" s="111" t="s">
        <v>117</v>
      </c>
      <c r="T13" s="111"/>
      <c r="U13" s="112"/>
      <c r="V13" s="73"/>
      <c r="W13" s="64" t="s">
        <v>46</v>
      </c>
      <c r="X13" s="72" t="s">
        <v>427</v>
      </c>
      <c r="Y13" s="62"/>
    </row>
    <row r="14" spans="1:25" s="56" customFormat="1" ht="12.75" customHeight="1">
      <c r="A14" s="106"/>
      <c r="B14" s="65" t="s">
        <v>426</v>
      </c>
      <c r="C14" s="108"/>
      <c r="D14" s="109"/>
      <c r="E14" s="114" t="s">
        <v>50</v>
      </c>
      <c r="F14" s="111" t="s">
        <v>98</v>
      </c>
      <c r="G14" s="111"/>
      <c r="H14" s="115"/>
      <c r="I14" s="73"/>
      <c r="J14" s="64" t="s">
        <v>54</v>
      </c>
      <c r="K14" s="72" t="s">
        <v>425</v>
      </c>
      <c r="L14" s="62"/>
      <c r="M14" s="113"/>
      <c r="N14" s="106"/>
      <c r="O14" s="65" t="s">
        <v>429</v>
      </c>
      <c r="P14" s="108"/>
      <c r="Q14" s="109"/>
      <c r="R14" s="114" t="s">
        <v>50</v>
      </c>
      <c r="S14" s="111" t="s">
        <v>118</v>
      </c>
      <c r="T14" s="111"/>
      <c r="U14" s="115"/>
      <c r="V14" s="73"/>
      <c r="W14" s="64" t="s">
        <v>54</v>
      </c>
      <c r="X14" s="72" t="s">
        <v>428</v>
      </c>
      <c r="Y14" s="62"/>
    </row>
    <row r="15" spans="1:25" s="56" customFormat="1" ht="12.75" customHeight="1">
      <c r="A15" s="124"/>
      <c r="B15" s="125"/>
      <c r="C15" s="125"/>
      <c r="D15" s="109"/>
      <c r="E15" s="110" t="s">
        <v>51</v>
      </c>
      <c r="F15" s="117" t="s">
        <v>99</v>
      </c>
      <c r="G15" s="117"/>
      <c r="H15" s="125"/>
      <c r="I15" s="125"/>
      <c r="J15" s="66" t="s">
        <v>53</v>
      </c>
      <c r="K15" s="72" t="s">
        <v>425</v>
      </c>
      <c r="L15" s="67"/>
      <c r="M15" s="126"/>
      <c r="N15" s="124"/>
      <c r="O15" s="125"/>
      <c r="P15" s="125"/>
      <c r="Q15" s="109"/>
      <c r="R15" s="110" t="s">
        <v>51</v>
      </c>
      <c r="S15" s="117" t="s">
        <v>119</v>
      </c>
      <c r="T15" s="117"/>
      <c r="U15" s="125"/>
      <c r="V15" s="125"/>
      <c r="W15" s="66" t="s">
        <v>53</v>
      </c>
      <c r="X15" s="72" t="s">
        <v>428</v>
      </c>
      <c r="Y15" s="67"/>
    </row>
    <row r="16" spans="1:25" ht="4.5" customHeight="1">
      <c r="A16" s="127"/>
      <c r="B16" s="128"/>
      <c r="C16" s="129"/>
      <c r="D16" s="130"/>
      <c r="E16" s="131"/>
      <c r="F16" s="132"/>
      <c r="G16" s="132"/>
      <c r="H16" s="133"/>
      <c r="I16" s="133"/>
      <c r="J16" s="129"/>
      <c r="K16" s="128"/>
      <c r="L16" s="134"/>
      <c r="N16" s="127"/>
      <c r="O16" s="128"/>
      <c r="P16" s="129"/>
      <c r="Q16" s="130"/>
      <c r="R16" s="131"/>
      <c r="S16" s="132"/>
      <c r="T16" s="132"/>
      <c r="U16" s="133"/>
      <c r="V16" s="133"/>
      <c r="W16" s="129"/>
      <c r="X16" s="128"/>
      <c r="Y16" s="134"/>
    </row>
    <row r="17" spans="1:31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48" t="s">
        <v>73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48" t="s">
        <v>73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49" t="s">
        <v>16</v>
      </c>
      <c r="Z17" s="155" t="s">
        <v>62</v>
      </c>
      <c r="AA17" s="156"/>
      <c r="AB17" s="157"/>
      <c r="AC17" s="159" t="s">
        <v>63</v>
      </c>
      <c r="AD17" s="160"/>
      <c r="AE17" s="161"/>
    </row>
    <row r="18" spans="1:31" ht="12.75">
      <c r="A18" s="21" t="s">
        <v>16</v>
      </c>
      <c r="B18" s="135" t="s">
        <v>17</v>
      </c>
      <c r="C18" s="136" t="s">
        <v>18</v>
      </c>
      <c r="D18" s="137" t="s">
        <v>19</v>
      </c>
      <c r="E18" s="137" t="s">
        <v>20</v>
      </c>
      <c r="F18" s="137"/>
      <c r="G18" s="137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50" t="s">
        <v>19</v>
      </c>
      <c r="R18" s="150" t="s">
        <v>20</v>
      </c>
      <c r="S18" s="150"/>
      <c r="T18" s="150"/>
      <c r="U18" s="23" t="s">
        <v>18</v>
      </c>
      <c r="V18" s="23" t="s">
        <v>15</v>
      </c>
      <c r="W18" s="22"/>
      <c r="X18" s="21" t="s">
        <v>17</v>
      </c>
      <c r="Y18" s="151"/>
      <c r="Z18" s="95" t="s">
        <v>61</v>
      </c>
      <c r="AA18" s="158" t="s">
        <v>66</v>
      </c>
      <c r="AB18" s="157"/>
      <c r="AC18" s="95" t="s">
        <v>61</v>
      </c>
      <c r="AD18" s="160" t="s">
        <v>66</v>
      </c>
      <c r="AE18" s="161"/>
    </row>
    <row r="19" spans="1:31" ht="16.5" customHeight="1">
      <c r="A19" s="24">
        <v>-3.5</v>
      </c>
      <c r="B19" s="25">
        <v>0</v>
      </c>
      <c r="C19" s="26">
        <v>1</v>
      </c>
      <c r="D19" s="138" t="s">
        <v>105</v>
      </c>
      <c r="E19" s="27" t="s">
        <v>53</v>
      </c>
      <c r="F19" s="28" t="s">
        <v>104</v>
      </c>
      <c r="G19" s="147">
        <v>10</v>
      </c>
      <c r="H19" s="29"/>
      <c r="I19" s="29">
        <v>430</v>
      </c>
      <c r="J19" s="30">
        <v>2</v>
      </c>
      <c r="K19" s="31">
        <v>4</v>
      </c>
      <c r="L19" s="24">
        <v>3.5</v>
      </c>
      <c r="M19" s="9"/>
      <c r="N19" s="24">
        <v>-1</v>
      </c>
      <c r="O19" s="25">
        <v>0</v>
      </c>
      <c r="P19" s="26">
        <v>1</v>
      </c>
      <c r="Q19" s="138" t="s">
        <v>125</v>
      </c>
      <c r="R19" s="27" t="s">
        <v>53</v>
      </c>
      <c r="S19" s="153" t="s">
        <v>124</v>
      </c>
      <c r="T19" s="147">
        <v>12</v>
      </c>
      <c r="U19" s="29"/>
      <c r="V19" s="29">
        <v>230</v>
      </c>
      <c r="W19" s="30">
        <v>2</v>
      </c>
      <c r="X19" s="31">
        <v>4</v>
      </c>
      <c r="Y19" s="24">
        <v>1</v>
      </c>
      <c r="Z19" s="89" t="str">
        <f>C19&amp;"+"&amp;J19</f>
        <v>1+2</v>
      </c>
      <c r="AA19" s="90">
        <f>IF(AND(H19&gt;0,H19&lt;1),2*H19,MATCH(A19,{-40000,-0.4999999999,0.5,40000},1)-1)</f>
        <v>0</v>
      </c>
      <c r="AB19" s="86">
        <f>IF(AND(I19&gt;0,I19&lt;1),2*I19,MATCH(L19,{-40000,-0.4999999999,0.5,40000},1)-1)</f>
        <v>2</v>
      </c>
      <c r="AC19" s="89" t="str">
        <f>P19&amp;"+"&amp;W19</f>
        <v>1+2</v>
      </c>
      <c r="AD19" s="90">
        <f>IF(AND(U19&gt;0,U19&lt;1),2*U19,MATCH(N19,{-40000,-0.4999999999,0.5,40000},1)-1)</f>
        <v>0</v>
      </c>
      <c r="AE19" s="86">
        <f>IF(AND(V19&gt;0,V19&lt;1),2*V19,MATCH(Y19,{-40000,-0.4999999999,0.5,40000},1)-1)</f>
        <v>2</v>
      </c>
    </row>
    <row r="20" spans="1:31" ht="16.5" customHeight="1">
      <c r="A20" s="24">
        <v>-2.75</v>
      </c>
      <c r="B20" s="25">
        <v>2</v>
      </c>
      <c r="C20" s="26">
        <v>4</v>
      </c>
      <c r="D20" s="154" t="s">
        <v>105</v>
      </c>
      <c r="E20" s="27" t="s">
        <v>53</v>
      </c>
      <c r="F20" s="153" t="s">
        <v>106</v>
      </c>
      <c r="G20" s="147">
        <v>9</v>
      </c>
      <c r="H20" s="29"/>
      <c r="I20" s="29">
        <v>400</v>
      </c>
      <c r="J20" s="30">
        <v>5</v>
      </c>
      <c r="K20" s="31">
        <v>2</v>
      </c>
      <c r="L20" s="24">
        <v>2.75</v>
      </c>
      <c r="M20" s="9"/>
      <c r="N20" s="24">
        <v>0</v>
      </c>
      <c r="O20" s="25">
        <v>2</v>
      </c>
      <c r="P20" s="26">
        <v>4</v>
      </c>
      <c r="Q20" s="154" t="s">
        <v>125</v>
      </c>
      <c r="R20" s="27" t="s">
        <v>53</v>
      </c>
      <c r="S20" s="153" t="s">
        <v>124</v>
      </c>
      <c r="T20" s="147">
        <v>11</v>
      </c>
      <c r="U20" s="29"/>
      <c r="V20" s="29">
        <v>200</v>
      </c>
      <c r="W20" s="30">
        <v>5</v>
      </c>
      <c r="X20" s="31">
        <v>2</v>
      </c>
      <c r="Y20" s="24">
        <v>0</v>
      </c>
      <c r="Z20" s="91" t="str">
        <f>C20&amp;"+"&amp;J20</f>
        <v>4+5</v>
      </c>
      <c r="AA20" s="92">
        <f>IF(AND(H20&gt;0,H20&lt;1),2*H20,MATCH(A20,{-40000,-0.4999999999,0.5,40000},1)-1)</f>
        <v>0</v>
      </c>
      <c r="AB20" s="87">
        <f>IF(AND(I20&gt;0,I20&lt;1),2*I20,MATCH(L20,{-40000,-0.4999999999,0.5,40000},1)-1)</f>
        <v>2</v>
      </c>
      <c r="AC20" s="91" t="str">
        <f>P20&amp;"+"&amp;W20</f>
        <v>4+5</v>
      </c>
      <c r="AD20" s="92">
        <f>IF(AND(U20&gt;0,U20&lt;1),2*U20,MATCH(N20,{-40000,-0.4999999999,0.5,40000},1)-1)</f>
        <v>1</v>
      </c>
      <c r="AE20" s="87">
        <f>IF(AND(V20&gt;0,V20&lt;1),2*V20,MATCH(Y20,{-40000,-0.4999999999,0.5,40000},1)-1)</f>
        <v>1</v>
      </c>
    </row>
    <row r="21" spans="1:31" ht="16.5" customHeight="1">
      <c r="A21" s="24">
        <v>9</v>
      </c>
      <c r="B21" s="25">
        <v>4</v>
      </c>
      <c r="C21" s="26">
        <v>6</v>
      </c>
      <c r="D21" s="138" t="s">
        <v>107</v>
      </c>
      <c r="E21" s="27" t="s">
        <v>53</v>
      </c>
      <c r="F21" s="153" t="s">
        <v>106</v>
      </c>
      <c r="G21" s="147">
        <v>9</v>
      </c>
      <c r="H21" s="29">
        <v>300</v>
      </c>
      <c r="I21" s="29"/>
      <c r="J21" s="30">
        <v>7</v>
      </c>
      <c r="K21" s="31">
        <v>0</v>
      </c>
      <c r="L21" s="24">
        <v>-9</v>
      </c>
      <c r="M21" s="9"/>
      <c r="N21" s="24">
        <v>1</v>
      </c>
      <c r="O21" s="25">
        <v>4</v>
      </c>
      <c r="P21" s="26">
        <v>6</v>
      </c>
      <c r="Q21" s="138" t="s">
        <v>125</v>
      </c>
      <c r="R21" s="27" t="s">
        <v>53</v>
      </c>
      <c r="S21" s="153" t="s">
        <v>124</v>
      </c>
      <c r="T21" s="147">
        <v>10</v>
      </c>
      <c r="U21" s="29"/>
      <c r="V21" s="29">
        <v>170</v>
      </c>
      <c r="W21" s="30">
        <v>7</v>
      </c>
      <c r="X21" s="31">
        <v>0</v>
      </c>
      <c r="Y21" s="24">
        <v>-1</v>
      </c>
      <c r="Z21" s="93" t="str">
        <f>C21&amp;"+"&amp;J21</f>
        <v>6+7</v>
      </c>
      <c r="AA21" s="94">
        <f>IF(AND(H21&gt;0,H21&lt;1),2*H21,MATCH(A21,{-40000,-0.4999999999,0.5,40000},1)-1)</f>
        <v>2</v>
      </c>
      <c r="AB21" s="88">
        <f>IF(AND(I21&gt;0,I21&lt;1),2*I21,MATCH(L21,{-40000,-0.4999999999,0.5,40000},1)-1)</f>
        <v>0</v>
      </c>
      <c r="AC21" s="93" t="str">
        <f>P21&amp;"+"&amp;W21</f>
        <v>6+7</v>
      </c>
      <c r="AD21" s="94">
        <f>IF(AND(U21&gt;0,U21&lt;1),2*U21,MATCH(N21,{-40000,-0.4999999999,0.5,40000},1)-1)</f>
        <v>2</v>
      </c>
      <c r="AE21" s="88">
        <f>IF(AND(V21&gt;0,V21&lt;1),2*V21,MATCH(Y21,{-40000,-0.4999999999,0.5,40000},1)-1)</f>
        <v>0</v>
      </c>
    </row>
    <row r="22" spans="1:25" ht="18.75" customHeight="1">
      <c r="A22" s="140"/>
      <c r="B22" s="141"/>
      <c r="C22" s="142"/>
      <c r="D22" s="143"/>
      <c r="E22" s="144"/>
      <c r="H22" s="146"/>
      <c r="I22" s="146"/>
      <c r="J22" s="142"/>
      <c r="K22" s="141"/>
      <c r="L22" s="140"/>
      <c r="M22" s="9"/>
      <c r="N22" s="140"/>
      <c r="O22" s="141"/>
      <c r="P22" s="142"/>
      <c r="Q22" s="143"/>
      <c r="R22" s="144"/>
      <c r="S22" s="145"/>
      <c r="T22" s="145"/>
      <c r="U22" s="146"/>
      <c r="V22" s="146"/>
      <c r="W22" s="142"/>
      <c r="X22" s="141"/>
      <c r="Y22" s="140"/>
    </row>
    <row r="23" spans="1:25" s="57" customFormat="1" ht="15">
      <c r="A23" s="2"/>
      <c r="B23" s="3" t="s">
        <v>2</v>
      </c>
      <c r="C23" s="4"/>
      <c r="D23" s="3"/>
      <c r="E23" s="5" t="s">
        <v>21</v>
      </c>
      <c r="F23" s="1"/>
      <c r="G23" s="1"/>
      <c r="H23" s="6" t="s">
        <v>4</v>
      </c>
      <c r="I23" s="6"/>
      <c r="J23" s="7" t="s">
        <v>22</v>
      </c>
      <c r="K23" s="7"/>
      <c r="L23" s="8"/>
      <c r="M23" s="9">
        <v>150</v>
      </c>
      <c r="N23" s="2"/>
      <c r="O23" s="3" t="s">
        <v>2</v>
      </c>
      <c r="P23" s="4"/>
      <c r="Q23" s="3"/>
      <c r="R23" s="5" t="s">
        <v>23</v>
      </c>
      <c r="S23" s="1"/>
      <c r="T23" s="1"/>
      <c r="U23" s="6" t="s">
        <v>4</v>
      </c>
      <c r="V23" s="6"/>
      <c r="W23" s="7" t="s">
        <v>1</v>
      </c>
      <c r="X23" s="7"/>
      <c r="Y23" s="8"/>
    </row>
    <row r="24" spans="1:25" s="57" customFormat="1" ht="12.75">
      <c r="A24" s="11"/>
      <c r="B24" s="11"/>
      <c r="C24" s="12"/>
      <c r="D24" s="13"/>
      <c r="E24" s="13"/>
      <c r="F24" s="13"/>
      <c r="G24" s="13"/>
      <c r="H24" s="14" t="s">
        <v>7</v>
      </c>
      <c r="I24" s="14"/>
      <c r="J24" s="7" t="s">
        <v>24</v>
      </c>
      <c r="K24" s="7"/>
      <c r="L24" s="8"/>
      <c r="M24" s="9">
        <v>150</v>
      </c>
      <c r="N24" s="11"/>
      <c r="O24" s="11"/>
      <c r="P24" s="12"/>
      <c r="Q24" s="13"/>
      <c r="R24" s="13"/>
      <c r="S24" s="13"/>
      <c r="T24" s="13"/>
      <c r="U24" s="14" t="s">
        <v>7</v>
      </c>
      <c r="V24" s="14"/>
      <c r="W24" s="7" t="s">
        <v>25</v>
      </c>
      <c r="X24" s="7"/>
      <c r="Y24" s="8"/>
    </row>
    <row r="25" spans="1:25" s="57" customFormat="1" ht="4.5" customHeight="1">
      <c r="A25" s="98"/>
      <c r="B25" s="99"/>
      <c r="C25" s="100"/>
      <c r="D25" s="101"/>
      <c r="E25" s="102"/>
      <c r="F25" s="103"/>
      <c r="G25" s="103"/>
      <c r="H25" s="104"/>
      <c r="I25" s="104"/>
      <c r="J25" s="100"/>
      <c r="K25" s="99"/>
      <c r="L25" s="105"/>
      <c r="M25" s="9"/>
      <c r="N25" s="98"/>
      <c r="O25" s="99"/>
      <c r="P25" s="100"/>
      <c r="Q25" s="101"/>
      <c r="R25" s="102"/>
      <c r="S25" s="103"/>
      <c r="T25" s="103"/>
      <c r="U25" s="104"/>
      <c r="V25" s="104"/>
      <c r="W25" s="100"/>
      <c r="X25" s="99"/>
      <c r="Y25" s="105"/>
    </row>
    <row r="26" spans="1:25" s="56" customFormat="1" ht="12.75" customHeight="1">
      <c r="A26" s="106"/>
      <c r="B26" s="107"/>
      <c r="C26" s="108"/>
      <c r="D26" s="109"/>
      <c r="E26" s="110" t="s">
        <v>48</v>
      </c>
      <c r="F26" s="111" t="s">
        <v>126</v>
      </c>
      <c r="G26" s="111"/>
      <c r="H26" s="112"/>
      <c r="I26" s="73"/>
      <c r="J26" s="73"/>
      <c r="K26" s="74"/>
      <c r="L26" s="75"/>
      <c r="M26" s="113"/>
      <c r="N26" s="106"/>
      <c r="O26" s="107"/>
      <c r="P26" s="108"/>
      <c r="Q26" s="109"/>
      <c r="R26" s="110" t="s">
        <v>48</v>
      </c>
      <c r="S26" s="111" t="s">
        <v>113</v>
      </c>
      <c r="T26" s="111"/>
      <c r="U26" s="112"/>
      <c r="V26" s="73"/>
      <c r="W26" s="73"/>
      <c r="X26" s="74"/>
      <c r="Y26" s="75"/>
    </row>
    <row r="27" spans="1:25" s="56" customFormat="1" ht="12.75" customHeight="1">
      <c r="A27" s="106"/>
      <c r="B27" s="107"/>
      <c r="C27" s="108"/>
      <c r="D27" s="109"/>
      <c r="E27" s="114" t="s">
        <v>49</v>
      </c>
      <c r="F27" s="111" t="s">
        <v>127</v>
      </c>
      <c r="G27" s="111"/>
      <c r="H27" s="115"/>
      <c r="I27" s="73"/>
      <c r="J27" s="76"/>
      <c r="K27" s="77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17.1</v>
      </c>
      <c r="L27" s="78"/>
      <c r="M27" s="113"/>
      <c r="N27" s="106"/>
      <c r="O27" s="107"/>
      <c r="P27" s="108"/>
      <c r="Q27" s="109"/>
      <c r="R27" s="114" t="s">
        <v>49</v>
      </c>
      <c r="S27" s="111" t="s">
        <v>143</v>
      </c>
      <c r="T27" s="111"/>
      <c r="U27" s="115"/>
      <c r="V27" s="73"/>
      <c r="W27" s="76"/>
      <c r="X27" s="77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15.1</v>
      </c>
      <c r="Y27" s="78"/>
    </row>
    <row r="28" spans="1:25" s="56" customFormat="1" ht="12.75" customHeight="1">
      <c r="A28" s="106"/>
      <c r="B28" s="107"/>
      <c r="C28" s="108"/>
      <c r="D28" s="109"/>
      <c r="E28" s="114" t="s">
        <v>50</v>
      </c>
      <c r="F28" s="111" t="s">
        <v>128</v>
      </c>
      <c r="G28" s="111"/>
      <c r="H28" s="112"/>
      <c r="I28" s="73"/>
      <c r="J28" s="79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7.1</v>
      </c>
      <c r="K28" s="77" t="str">
        <f>IF(K27="","","+")</f>
        <v>+</v>
      </c>
      <c r="L28" s="80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5.1</v>
      </c>
      <c r="M28" s="113"/>
      <c r="N28" s="106"/>
      <c r="O28" s="107"/>
      <c r="P28" s="108"/>
      <c r="Q28" s="109"/>
      <c r="R28" s="114" t="s">
        <v>50</v>
      </c>
      <c r="S28" s="111" t="s">
        <v>144</v>
      </c>
      <c r="T28" s="111"/>
      <c r="U28" s="112"/>
      <c r="V28" s="73"/>
      <c r="W28" s="79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8.1</v>
      </c>
      <c r="X28" s="77" t="str">
        <f>IF(X27="","","+")</f>
        <v>+</v>
      </c>
      <c r="Y28" s="80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9.1</v>
      </c>
    </row>
    <row r="29" spans="1:25" s="56" customFormat="1" ht="12.75" customHeight="1">
      <c r="A29" s="106"/>
      <c r="B29" s="107"/>
      <c r="C29" s="108"/>
      <c r="D29" s="109"/>
      <c r="E29" s="110" t="s">
        <v>51</v>
      </c>
      <c r="F29" s="111" t="s">
        <v>129</v>
      </c>
      <c r="G29" s="111"/>
      <c r="H29" s="112"/>
      <c r="I29" s="73"/>
      <c r="J29" s="76"/>
      <c r="K29" s="77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11.1</v>
      </c>
      <c r="L29" s="78"/>
      <c r="M29" s="113"/>
      <c r="N29" s="106"/>
      <c r="O29" s="107"/>
      <c r="P29" s="108"/>
      <c r="Q29" s="109"/>
      <c r="R29" s="110" t="s">
        <v>51</v>
      </c>
      <c r="S29" s="111" t="s">
        <v>145</v>
      </c>
      <c r="T29" s="111"/>
      <c r="U29" s="112"/>
      <c r="V29" s="73"/>
      <c r="W29" s="76"/>
      <c r="X29" s="77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8.1</v>
      </c>
      <c r="Y29" s="78"/>
    </row>
    <row r="30" spans="1:25" s="56" customFormat="1" ht="12.75" customHeight="1">
      <c r="A30" s="116" t="s">
        <v>48</v>
      </c>
      <c r="B30" s="117" t="s">
        <v>136</v>
      </c>
      <c r="C30" s="108"/>
      <c r="D30" s="109"/>
      <c r="E30" s="57"/>
      <c r="F30" s="112"/>
      <c r="G30" s="110" t="s">
        <v>48</v>
      </c>
      <c r="H30" s="118" t="s">
        <v>130</v>
      </c>
      <c r="J30" s="112"/>
      <c r="K30" s="115"/>
      <c r="L30" s="75"/>
      <c r="M30" s="113"/>
      <c r="N30" s="116" t="s">
        <v>48</v>
      </c>
      <c r="O30" s="117" t="s">
        <v>152</v>
      </c>
      <c r="P30" s="108"/>
      <c r="Q30" s="109"/>
      <c r="R30" s="57"/>
      <c r="S30" s="112"/>
      <c r="T30" s="110" t="s">
        <v>48</v>
      </c>
      <c r="U30" s="118" t="s">
        <v>146</v>
      </c>
      <c r="W30" s="112"/>
      <c r="X30" s="115"/>
      <c r="Y30" s="75"/>
    </row>
    <row r="31" spans="1:25" s="56" customFormat="1" ht="12.75" customHeight="1">
      <c r="A31" s="119" t="s">
        <v>49</v>
      </c>
      <c r="B31" s="117" t="s">
        <v>137</v>
      </c>
      <c r="C31" s="120"/>
      <c r="D31" s="109"/>
      <c r="E31" s="57"/>
      <c r="F31" s="121"/>
      <c r="G31" s="114" t="s">
        <v>49</v>
      </c>
      <c r="H31" s="118" t="s">
        <v>131</v>
      </c>
      <c r="J31" s="112"/>
      <c r="K31" s="115"/>
      <c r="L31" s="75"/>
      <c r="M31" s="113"/>
      <c r="N31" s="119" t="s">
        <v>49</v>
      </c>
      <c r="O31" s="164" t="s">
        <v>153</v>
      </c>
      <c r="P31" s="120"/>
      <c r="Q31" s="109"/>
      <c r="R31" s="57"/>
      <c r="S31" s="121"/>
      <c r="T31" s="114" t="s">
        <v>49</v>
      </c>
      <c r="U31" s="118" t="s">
        <v>147</v>
      </c>
      <c r="W31" s="112"/>
      <c r="X31" s="115"/>
      <c r="Y31" s="75"/>
    </row>
    <row r="32" spans="1:25" s="56" customFormat="1" ht="12.75" customHeight="1">
      <c r="A32" s="119" t="s">
        <v>50</v>
      </c>
      <c r="B32" s="117" t="s">
        <v>138</v>
      </c>
      <c r="C32" s="108"/>
      <c r="D32" s="109"/>
      <c r="E32" s="57"/>
      <c r="F32" s="121"/>
      <c r="G32" s="114" t="s">
        <v>50</v>
      </c>
      <c r="H32" s="118" t="s">
        <v>121</v>
      </c>
      <c r="J32" s="112"/>
      <c r="K32" s="112"/>
      <c r="L32" s="75"/>
      <c r="M32" s="113"/>
      <c r="N32" s="119" t="s">
        <v>50</v>
      </c>
      <c r="O32" s="117" t="s">
        <v>154</v>
      </c>
      <c r="P32" s="108"/>
      <c r="Q32" s="109"/>
      <c r="R32" s="57"/>
      <c r="S32" s="121"/>
      <c r="T32" s="114" t="s">
        <v>50</v>
      </c>
      <c r="U32" s="118" t="s">
        <v>148</v>
      </c>
      <c r="W32" s="112"/>
      <c r="X32" s="112"/>
      <c r="Y32" s="75"/>
    </row>
    <row r="33" spans="1:25" s="56" customFormat="1" ht="12.75" customHeight="1">
      <c r="A33" s="116" t="s">
        <v>51</v>
      </c>
      <c r="B33" s="117" t="s">
        <v>139</v>
      </c>
      <c r="C33" s="120"/>
      <c r="D33" s="109"/>
      <c r="E33" s="57"/>
      <c r="F33" s="112"/>
      <c r="G33" s="110" t="s">
        <v>51</v>
      </c>
      <c r="H33" s="118" t="s">
        <v>132</v>
      </c>
      <c r="J33" s="61"/>
      <c r="K33" s="63" t="s">
        <v>55</v>
      </c>
      <c r="L33" s="62"/>
      <c r="M33" s="113"/>
      <c r="N33" s="116" t="s">
        <v>51</v>
      </c>
      <c r="O33" s="117" t="s">
        <v>155</v>
      </c>
      <c r="P33" s="120"/>
      <c r="Q33" s="109"/>
      <c r="R33" s="57"/>
      <c r="S33" s="112"/>
      <c r="T33" s="110" t="s">
        <v>51</v>
      </c>
      <c r="U33" s="118" t="s">
        <v>8</v>
      </c>
      <c r="W33" s="61"/>
      <c r="X33" s="63" t="s">
        <v>55</v>
      </c>
      <c r="Y33" s="62"/>
    </row>
    <row r="34" spans="1:25" s="56" customFormat="1" ht="12.75" customHeight="1">
      <c r="A34" s="122"/>
      <c r="B34" s="120"/>
      <c r="C34" s="110"/>
      <c r="D34" s="109"/>
      <c r="E34" s="110" t="s">
        <v>48</v>
      </c>
      <c r="F34" s="111" t="s">
        <v>133</v>
      </c>
      <c r="G34" s="111"/>
      <c r="H34" s="112"/>
      <c r="I34" s="123"/>
      <c r="J34" s="64" t="s">
        <v>52</v>
      </c>
      <c r="K34" s="163" t="s">
        <v>430</v>
      </c>
      <c r="L34" s="62"/>
      <c r="M34" s="113"/>
      <c r="N34" s="122"/>
      <c r="O34" s="120"/>
      <c r="P34" s="110"/>
      <c r="Q34" s="109"/>
      <c r="R34" s="110" t="s">
        <v>48</v>
      </c>
      <c r="S34" s="111" t="s">
        <v>149</v>
      </c>
      <c r="T34" s="111"/>
      <c r="U34" s="112"/>
      <c r="V34" s="123"/>
      <c r="W34" s="64" t="s">
        <v>52</v>
      </c>
      <c r="X34" s="163" t="s">
        <v>433</v>
      </c>
      <c r="Y34" s="62"/>
    </row>
    <row r="35" spans="1:25" s="56" customFormat="1" ht="12.75" customHeight="1">
      <c r="A35" s="106"/>
      <c r="B35" s="65" t="s">
        <v>56</v>
      </c>
      <c r="C35" s="108"/>
      <c r="D35" s="109"/>
      <c r="E35" s="114" t="s">
        <v>49</v>
      </c>
      <c r="F35" s="111" t="s">
        <v>111</v>
      </c>
      <c r="G35" s="111"/>
      <c r="H35" s="112"/>
      <c r="I35" s="73"/>
      <c r="J35" s="64" t="s">
        <v>46</v>
      </c>
      <c r="K35" s="72" t="s">
        <v>430</v>
      </c>
      <c r="L35" s="62"/>
      <c r="M35" s="113"/>
      <c r="N35" s="106"/>
      <c r="O35" s="65" t="s">
        <v>56</v>
      </c>
      <c r="P35" s="108"/>
      <c r="Q35" s="109"/>
      <c r="R35" s="114" t="s">
        <v>49</v>
      </c>
      <c r="S35" s="111" t="s">
        <v>8</v>
      </c>
      <c r="T35" s="111"/>
      <c r="U35" s="112"/>
      <c r="V35" s="73"/>
      <c r="W35" s="64" t="s">
        <v>46</v>
      </c>
      <c r="X35" s="72" t="s">
        <v>433</v>
      </c>
      <c r="Y35" s="62"/>
    </row>
    <row r="36" spans="1:25" s="56" customFormat="1" ht="12.75" customHeight="1">
      <c r="A36" s="106"/>
      <c r="B36" s="65" t="s">
        <v>432</v>
      </c>
      <c r="C36" s="108"/>
      <c r="D36" s="109"/>
      <c r="E36" s="114" t="s">
        <v>50</v>
      </c>
      <c r="F36" s="111" t="s">
        <v>134</v>
      </c>
      <c r="G36" s="111"/>
      <c r="H36" s="115"/>
      <c r="I36" s="73"/>
      <c r="J36" s="64" t="s">
        <v>54</v>
      </c>
      <c r="K36" s="72" t="s">
        <v>431</v>
      </c>
      <c r="L36" s="62"/>
      <c r="M36" s="113"/>
      <c r="N36" s="106"/>
      <c r="O36" s="65" t="s">
        <v>436</v>
      </c>
      <c r="P36" s="108"/>
      <c r="Q36" s="109"/>
      <c r="R36" s="114" t="s">
        <v>50</v>
      </c>
      <c r="S36" s="111" t="s">
        <v>150</v>
      </c>
      <c r="T36" s="111"/>
      <c r="U36" s="115"/>
      <c r="V36" s="73"/>
      <c r="W36" s="64" t="s">
        <v>54</v>
      </c>
      <c r="X36" s="72" t="s">
        <v>434</v>
      </c>
      <c r="Y36" s="62"/>
    </row>
    <row r="37" spans="1:25" s="56" customFormat="1" ht="12.75" customHeight="1">
      <c r="A37" s="124"/>
      <c r="B37" s="125"/>
      <c r="C37" s="125"/>
      <c r="D37" s="109"/>
      <c r="E37" s="110" t="s">
        <v>51</v>
      </c>
      <c r="F37" s="117" t="s">
        <v>135</v>
      </c>
      <c r="G37" s="117"/>
      <c r="H37" s="125"/>
      <c r="I37" s="125"/>
      <c r="J37" s="66" t="s">
        <v>53</v>
      </c>
      <c r="K37" s="72" t="s">
        <v>431</v>
      </c>
      <c r="L37" s="67"/>
      <c r="M37" s="126"/>
      <c r="N37" s="124"/>
      <c r="O37" s="125"/>
      <c r="P37" s="125"/>
      <c r="Q37" s="109"/>
      <c r="R37" s="110" t="s">
        <v>51</v>
      </c>
      <c r="S37" s="117" t="s">
        <v>151</v>
      </c>
      <c r="T37" s="117"/>
      <c r="U37" s="125"/>
      <c r="V37" s="125"/>
      <c r="W37" s="66" t="s">
        <v>53</v>
      </c>
      <c r="X37" s="72" t="s">
        <v>435</v>
      </c>
      <c r="Y37" s="67"/>
    </row>
    <row r="38" spans="1:25" ht="4.5" customHeight="1">
      <c r="A38" s="127"/>
      <c r="B38" s="128"/>
      <c r="C38" s="129"/>
      <c r="D38" s="130"/>
      <c r="E38" s="131"/>
      <c r="F38" s="132"/>
      <c r="G38" s="132"/>
      <c r="H38" s="133"/>
      <c r="I38" s="133"/>
      <c r="J38" s="129"/>
      <c r="K38" s="128"/>
      <c r="L38" s="134"/>
      <c r="N38" s="127"/>
      <c r="O38" s="128"/>
      <c r="P38" s="129"/>
      <c r="Q38" s="130"/>
      <c r="R38" s="131"/>
      <c r="S38" s="132"/>
      <c r="T38" s="132"/>
      <c r="U38" s="133"/>
      <c r="V38" s="133"/>
      <c r="W38" s="129"/>
      <c r="X38" s="128"/>
      <c r="Y38" s="134"/>
    </row>
    <row r="39" spans="1:31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48" t="s">
        <v>73</v>
      </c>
      <c r="G39" s="18" t="s">
        <v>13</v>
      </c>
      <c r="H39" s="19" t="s">
        <v>14</v>
      </c>
      <c r="I39" s="20"/>
      <c r="J39" s="17" t="s">
        <v>15</v>
      </c>
      <c r="K39" s="18" t="s">
        <v>10</v>
      </c>
      <c r="L39" s="16" t="s">
        <v>16</v>
      </c>
      <c r="M39" s="9">
        <v>150</v>
      </c>
      <c r="N39" s="16"/>
      <c r="O39" s="16" t="s">
        <v>10</v>
      </c>
      <c r="P39" s="17"/>
      <c r="Q39" s="18" t="s">
        <v>11</v>
      </c>
      <c r="R39" s="18" t="s">
        <v>12</v>
      </c>
      <c r="S39" s="148" t="s">
        <v>73</v>
      </c>
      <c r="T39" s="18" t="s">
        <v>13</v>
      </c>
      <c r="U39" s="19" t="s">
        <v>14</v>
      </c>
      <c r="V39" s="20"/>
      <c r="W39" s="17" t="s">
        <v>15</v>
      </c>
      <c r="X39" s="18" t="s">
        <v>10</v>
      </c>
      <c r="Y39" s="149" t="s">
        <v>16</v>
      </c>
      <c r="Z39" s="155" t="s">
        <v>62</v>
      </c>
      <c r="AA39" s="156"/>
      <c r="AB39" s="157"/>
      <c r="AC39" s="159" t="s">
        <v>63</v>
      </c>
      <c r="AD39" s="160"/>
      <c r="AE39" s="161"/>
    </row>
    <row r="40" spans="1:31" ht="12.75">
      <c r="A40" s="21" t="s">
        <v>16</v>
      </c>
      <c r="B40" s="135" t="s">
        <v>17</v>
      </c>
      <c r="C40" s="136" t="s">
        <v>18</v>
      </c>
      <c r="D40" s="137" t="s">
        <v>19</v>
      </c>
      <c r="E40" s="137" t="s">
        <v>20</v>
      </c>
      <c r="F40" s="137"/>
      <c r="G40" s="137"/>
      <c r="H40" s="23" t="s">
        <v>18</v>
      </c>
      <c r="I40" s="23" t="s">
        <v>15</v>
      </c>
      <c r="J40" s="22"/>
      <c r="K40" s="21" t="s">
        <v>17</v>
      </c>
      <c r="L40" s="21"/>
      <c r="M40" s="9">
        <v>150</v>
      </c>
      <c r="N40" s="21" t="s">
        <v>16</v>
      </c>
      <c r="O40" s="21" t="s">
        <v>17</v>
      </c>
      <c r="P40" s="22" t="s">
        <v>18</v>
      </c>
      <c r="Q40" s="150" t="s">
        <v>19</v>
      </c>
      <c r="R40" s="150" t="s">
        <v>20</v>
      </c>
      <c r="S40" s="150"/>
      <c r="T40" s="150"/>
      <c r="U40" s="23" t="s">
        <v>18</v>
      </c>
      <c r="V40" s="23" t="s">
        <v>15</v>
      </c>
      <c r="W40" s="22"/>
      <c r="X40" s="21" t="s">
        <v>17</v>
      </c>
      <c r="Y40" s="151"/>
      <c r="Z40" s="95" t="s">
        <v>61</v>
      </c>
      <c r="AA40" s="158" t="s">
        <v>66</v>
      </c>
      <c r="AB40" s="157"/>
      <c r="AC40" s="95" t="s">
        <v>61</v>
      </c>
      <c r="AD40" s="160" t="s">
        <v>66</v>
      </c>
      <c r="AE40" s="161"/>
    </row>
    <row r="41" spans="1:31" ht="16.5" customHeight="1">
      <c r="A41" s="24">
        <v>0</v>
      </c>
      <c r="B41" s="25">
        <v>0</v>
      </c>
      <c r="C41" s="26">
        <v>1</v>
      </c>
      <c r="D41" s="138" t="s">
        <v>141</v>
      </c>
      <c r="E41" s="27" t="s">
        <v>46</v>
      </c>
      <c r="F41" s="153" t="s">
        <v>140</v>
      </c>
      <c r="G41" s="147">
        <v>11</v>
      </c>
      <c r="H41" s="29">
        <v>450</v>
      </c>
      <c r="I41" s="29"/>
      <c r="J41" s="30">
        <v>2</v>
      </c>
      <c r="K41" s="31">
        <v>4</v>
      </c>
      <c r="L41" s="24">
        <v>0</v>
      </c>
      <c r="M41" s="9"/>
      <c r="N41" s="24">
        <v>2.25</v>
      </c>
      <c r="O41" s="25">
        <v>2</v>
      </c>
      <c r="P41" s="26">
        <v>3</v>
      </c>
      <c r="Q41" s="138" t="s">
        <v>157</v>
      </c>
      <c r="R41" s="27" t="s">
        <v>52</v>
      </c>
      <c r="S41" s="28" t="s">
        <v>156</v>
      </c>
      <c r="T41" s="147">
        <v>11</v>
      </c>
      <c r="U41" s="29">
        <v>600</v>
      </c>
      <c r="V41" s="29"/>
      <c r="W41" s="30">
        <v>4</v>
      </c>
      <c r="X41" s="31">
        <v>2</v>
      </c>
      <c r="Y41" s="24">
        <v>-2.25</v>
      </c>
      <c r="Z41" s="89" t="str">
        <f>C41&amp;"+"&amp;J41</f>
        <v>1+2</v>
      </c>
      <c r="AA41" s="90">
        <f>IF(AND(H41&gt;0,H41&lt;1),2*H41,MATCH(A41,{-40000,-0.4999999999,0.5,40000},1)-1)</f>
        <v>1</v>
      </c>
      <c r="AB41" s="86">
        <f>IF(AND(I41&gt;0,I41&lt;1),2*I41,MATCH(L41,{-40000,-0.4999999999,0.5,40000},1)-1)</f>
        <v>1</v>
      </c>
      <c r="AC41" s="89" t="str">
        <f>P41&amp;"+"&amp;W41</f>
        <v>3+4</v>
      </c>
      <c r="AD41" s="90">
        <f>IF(AND(U41&gt;0,U41&lt;1),2*U41,MATCH(N41,{-40000,-0.4999999999,0.5,40000},1)-1)</f>
        <v>2</v>
      </c>
      <c r="AE41" s="86">
        <f>IF(AND(V41&gt;0,V41&lt;1),2*V41,MATCH(Y41,{-40000,-0.4999999999,0.5,40000},1)-1)</f>
        <v>0</v>
      </c>
    </row>
    <row r="42" spans="1:31" ht="16.5" customHeight="1">
      <c r="A42" s="24">
        <v>0</v>
      </c>
      <c r="B42" s="25">
        <v>3</v>
      </c>
      <c r="C42" s="26">
        <v>4</v>
      </c>
      <c r="D42" s="154" t="s">
        <v>105</v>
      </c>
      <c r="E42" s="27" t="s">
        <v>46</v>
      </c>
      <c r="F42" s="153" t="s">
        <v>142</v>
      </c>
      <c r="G42" s="147">
        <v>11</v>
      </c>
      <c r="H42" s="29">
        <v>460</v>
      </c>
      <c r="I42" s="29"/>
      <c r="J42" s="30">
        <v>5</v>
      </c>
      <c r="K42" s="31">
        <v>1</v>
      </c>
      <c r="L42" s="24">
        <v>0</v>
      </c>
      <c r="M42" s="9"/>
      <c r="N42" s="24">
        <v>-7.5</v>
      </c>
      <c r="O42" s="25">
        <v>0</v>
      </c>
      <c r="P42" s="26">
        <v>6</v>
      </c>
      <c r="Q42" s="154" t="s">
        <v>158</v>
      </c>
      <c r="R42" s="27" t="s">
        <v>52</v>
      </c>
      <c r="S42" s="28" t="s">
        <v>156</v>
      </c>
      <c r="T42" s="147">
        <v>11</v>
      </c>
      <c r="U42" s="29">
        <v>150</v>
      </c>
      <c r="V42" s="29"/>
      <c r="W42" s="30">
        <v>1</v>
      </c>
      <c r="X42" s="31">
        <v>4</v>
      </c>
      <c r="Y42" s="24">
        <v>7.5</v>
      </c>
      <c r="Z42" s="91" t="str">
        <f>C42&amp;"+"&amp;J42</f>
        <v>4+5</v>
      </c>
      <c r="AA42" s="92">
        <f>IF(AND(H42&gt;0,H42&lt;1),2*H42,MATCH(A42,{-40000,-0.4999999999,0.5,40000},1)-1)</f>
        <v>1</v>
      </c>
      <c r="AB42" s="87">
        <f>IF(AND(I42&gt;0,I42&lt;1),2*I42,MATCH(L42,{-40000,-0.4999999999,0.5,40000},1)-1)</f>
        <v>1</v>
      </c>
      <c r="AC42" s="91" t="str">
        <f>P42&amp;"+"&amp;W42</f>
        <v>6+1</v>
      </c>
      <c r="AD42" s="92">
        <f>IF(AND(U42&gt;0,U42&lt;1),2*U42,MATCH(N42,{-40000,-0.4999999999,0.5,40000},1)-1)</f>
        <v>0</v>
      </c>
      <c r="AE42" s="87">
        <f>IF(AND(V42&gt;0,V42&lt;1),2*V42,MATCH(Y42,{-40000,-0.4999999999,0.5,40000},1)-1)</f>
        <v>2</v>
      </c>
    </row>
    <row r="43" spans="1:31" ht="16.5" customHeight="1">
      <c r="A43" s="24">
        <v>0</v>
      </c>
      <c r="B43" s="25">
        <v>3</v>
      </c>
      <c r="C43" s="26">
        <v>6</v>
      </c>
      <c r="D43" s="138" t="s">
        <v>105</v>
      </c>
      <c r="E43" s="27" t="s">
        <v>52</v>
      </c>
      <c r="F43" s="28" t="s">
        <v>159</v>
      </c>
      <c r="G43" s="147">
        <v>11</v>
      </c>
      <c r="H43" s="29">
        <v>460</v>
      </c>
      <c r="I43" s="29"/>
      <c r="J43" s="30">
        <v>7</v>
      </c>
      <c r="K43" s="31">
        <v>1</v>
      </c>
      <c r="L43" s="24">
        <v>0</v>
      </c>
      <c r="M43" s="9"/>
      <c r="N43" s="24">
        <v>3</v>
      </c>
      <c r="O43" s="25">
        <v>4</v>
      </c>
      <c r="P43" s="26">
        <v>2</v>
      </c>
      <c r="Q43" s="138" t="s">
        <v>157</v>
      </c>
      <c r="R43" s="27" t="s">
        <v>46</v>
      </c>
      <c r="S43" s="28" t="s">
        <v>159</v>
      </c>
      <c r="T43" s="147">
        <v>12</v>
      </c>
      <c r="U43" s="29">
        <v>620</v>
      </c>
      <c r="V43" s="29"/>
      <c r="W43" s="30">
        <v>7</v>
      </c>
      <c r="X43" s="31">
        <v>0</v>
      </c>
      <c r="Y43" s="24">
        <v>-3</v>
      </c>
      <c r="Z43" s="93" t="str">
        <f>C43&amp;"+"&amp;J43</f>
        <v>6+7</v>
      </c>
      <c r="AA43" s="94">
        <f>IF(AND(H43&gt;0,H43&lt;1),2*H43,MATCH(A43,{-40000,-0.4999999999,0.5,40000},1)-1)</f>
        <v>1</v>
      </c>
      <c r="AB43" s="88">
        <f>IF(AND(I43&gt;0,I43&lt;1),2*I43,MATCH(L43,{-40000,-0.4999999999,0.5,40000},1)-1)</f>
        <v>1</v>
      </c>
      <c r="AC43" s="93" t="str">
        <f>P43&amp;"+"&amp;W43</f>
        <v>2+7</v>
      </c>
      <c r="AD43" s="94">
        <f>IF(AND(U43&gt;0,U43&lt;1),2*U43,MATCH(N43,{-40000,-0.4999999999,0.5,40000},1)-1)</f>
        <v>2</v>
      </c>
      <c r="AE43" s="88">
        <f>IF(AND(V43&gt;0,V43&lt;1),2*V43,MATCH(Y43,{-40000,-0.4999999999,0.5,40000},1)-1)</f>
        <v>0</v>
      </c>
    </row>
    <row r="44" spans="1:25" ht="18.75" customHeight="1">
      <c r="A44" s="140"/>
      <c r="B44" s="141"/>
      <c r="C44" s="142"/>
      <c r="D44" s="143"/>
      <c r="E44" s="144"/>
      <c r="H44" s="146"/>
      <c r="I44" s="146"/>
      <c r="J44" s="142"/>
      <c r="K44" s="141"/>
      <c r="L44" s="140"/>
      <c r="M44" s="9"/>
      <c r="N44" s="140"/>
      <c r="O44" s="141"/>
      <c r="P44" s="142"/>
      <c r="Q44" s="143"/>
      <c r="R44" s="144"/>
      <c r="S44" s="145"/>
      <c r="T44" s="145"/>
      <c r="U44" s="146"/>
      <c r="V44" s="146"/>
      <c r="W44" s="142"/>
      <c r="X44" s="141"/>
      <c r="Y44" s="140"/>
    </row>
    <row r="45" spans="1:25" s="57" customFormat="1" ht="15">
      <c r="A45" s="2"/>
      <c r="B45" s="3" t="s">
        <v>2</v>
      </c>
      <c r="C45" s="4"/>
      <c r="D45" s="3"/>
      <c r="E45" s="5" t="s">
        <v>26</v>
      </c>
      <c r="F45" s="1"/>
      <c r="G45" s="1"/>
      <c r="H45" s="6" t="s">
        <v>4</v>
      </c>
      <c r="I45" s="6"/>
      <c r="J45" s="7" t="s">
        <v>5</v>
      </c>
      <c r="K45" s="7"/>
      <c r="L45" s="8"/>
      <c r="M45" s="9">
        <v>150</v>
      </c>
      <c r="N45" s="2"/>
      <c r="O45" s="3" t="s">
        <v>2</v>
      </c>
      <c r="P45" s="4"/>
      <c r="Q45" s="3"/>
      <c r="R45" s="5" t="s">
        <v>27</v>
      </c>
      <c r="S45" s="1"/>
      <c r="T45" s="1"/>
      <c r="U45" s="6" t="s">
        <v>4</v>
      </c>
      <c r="V45" s="6"/>
      <c r="W45" s="7" t="s">
        <v>0</v>
      </c>
      <c r="X45" s="7"/>
      <c r="Y45" s="8"/>
    </row>
    <row r="46" spans="1:25" s="57" customFormat="1" ht="12.75">
      <c r="A46" s="11"/>
      <c r="B46" s="11"/>
      <c r="C46" s="12"/>
      <c r="D46" s="13"/>
      <c r="E46" s="13"/>
      <c r="F46" s="13"/>
      <c r="G46" s="13"/>
      <c r="H46" s="14" t="s">
        <v>7</v>
      </c>
      <c r="I46" s="14"/>
      <c r="J46" s="7" t="s">
        <v>9</v>
      </c>
      <c r="K46" s="7"/>
      <c r="L46" s="8"/>
      <c r="M46" s="9">
        <v>150</v>
      </c>
      <c r="N46" s="11"/>
      <c r="O46" s="11"/>
      <c r="P46" s="12"/>
      <c r="Q46" s="13"/>
      <c r="R46" s="13"/>
      <c r="S46" s="13"/>
      <c r="T46" s="13"/>
      <c r="U46" s="14" t="s">
        <v>7</v>
      </c>
      <c r="V46" s="139"/>
      <c r="W46" s="7" t="s">
        <v>24</v>
      </c>
      <c r="X46" s="7"/>
      <c r="Y46" s="8"/>
    </row>
    <row r="47" spans="1:25" s="57" customFormat="1" ht="4.5" customHeight="1">
      <c r="A47" s="98"/>
      <c r="B47" s="99"/>
      <c r="C47" s="100"/>
      <c r="D47" s="101"/>
      <c r="E47" s="102"/>
      <c r="F47" s="103"/>
      <c r="G47" s="103"/>
      <c r="H47" s="104"/>
      <c r="I47" s="104"/>
      <c r="J47" s="100"/>
      <c r="K47" s="99"/>
      <c r="L47" s="105"/>
      <c r="M47" s="9"/>
      <c r="N47" s="98"/>
      <c r="O47" s="99"/>
      <c r="P47" s="100"/>
      <c r="Q47" s="101"/>
      <c r="R47" s="102"/>
      <c r="S47" s="103"/>
      <c r="T47" s="103"/>
      <c r="U47" s="104"/>
      <c r="V47" s="104"/>
      <c r="W47" s="100"/>
      <c r="X47" s="99"/>
      <c r="Y47" s="105"/>
    </row>
    <row r="48" spans="1:25" s="56" customFormat="1" ht="12.75" customHeight="1">
      <c r="A48" s="106"/>
      <c r="B48" s="107"/>
      <c r="C48" s="108"/>
      <c r="D48" s="109"/>
      <c r="E48" s="110" t="s">
        <v>48</v>
      </c>
      <c r="F48" s="111" t="s">
        <v>160</v>
      </c>
      <c r="G48" s="111"/>
      <c r="H48" s="112"/>
      <c r="I48" s="73"/>
      <c r="J48" s="73"/>
      <c r="K48" s="74"/>
      <c r="L48" s="75"/>
      <c r="M48" s="113"/>
      <c r="N48" s="106"/>
      <c r="O48" s="107"/>
      <c r="P48" s="108"/>
      <c r="Q48" s="109"/>
      <c r="R48" s="110" t="s">
        <v>48</v>
      </c>
      <c r="S48" s="111" t="s">
        <v>164</v>
      </c>
      <c r="T48" s="111"/>
      <c r="U48" s="112"/>
      <c r="V48" s="73"/>
      <c r="W48" s="73"/>
      <c r="X48" s="74"/>
      <c r="Y48" s="75"/>
    </row>
    <row r="49" spans="1:25" s="56" customFormat="1" ht="12.75" customHeight="1">
      <c r="A49" s="106"/>
      <c r="B49" s="107"/>
      <c r="C49" s="108"/>
      <c r="D49" s="109"/>
      <c r="E49" s="114" t="s">
        <v>49</v>
      </c>
      <c r="F49" s="111" t="s">
        <v>161</v>
      </c>
      <c r="G49" s="111"/>
      <c r="H49" s="115"/>
      <c r="I49" s="73"/>
      <c r="J49" s="76"/>
      <c r="K49" s="77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14.1</v>
      </c>
      <c r="L49" s="78"/>
      <c r="M49" s="113"/>
      <c r="N49" s="106"/>
      <c r="O49" s="107"/>
      <c r="P49" s="108"/>
      <c r="Q49" s="109"/>
      <c r="R49" s="114" t="s">
        <v>49</v>
      </c>
      <c r="S49" s="111" t="s">
        <v>180</v>
      </c>
      <c r="T49" s="111"/>
      <c r="U49" s="115"/>
      <c r="V49" s="73"/>
      <c r="W49" s="76"/>
      <c r="X49" s="77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78"/>
    </row>
    <row r="50" spans="1:25" s="56" customFormat="1" ht="12.75" customHeight="1">
      <c r="A50" s="106"/>
      <c r="B50" s="107"/>
      <c r="C50" s="108"/>
      <c r="D50" s="109"/>
      <c r="E50" s="114" t="s">
        <v>50</v>
      </c>
      <c r="F50" s="111" t="s">
        <v>162</v>
      </c>
      <c r="G50" s="111"/>
      <c r="H50" s="112"/>
      <c r="I50" s="73"/>
      <c r="J50" s="79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2.1</v>
      </c>
      <c r="K50" s="77" t="str">
        <f>IF(K49="","","+")</f>
        <v>+</v>
      </c>
      <c r="L50" s="80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7.1</v>
      </c>
      <c r="M50" s="113"/>
      <c r="N50" s="106"/>
      <c r="O50" s="107"/>
      <c r="P50" s="108"/>
      <c r="Q50" s="109"/>
      <c r="R50" s="114" t="s">
        <v>50</v>
      </c>
      <c r="S50" s="111" t="s">
        <v>181</v>
      </c>
      <c r="T50" s="111"/>
      <c r="U50" s="112"/>
      <c r="V50" s="73"/>
      <c r="W50" s="79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17.1</v>
      </c>
      <c r="X50" s="77" t="str">
        <f>IF(X49="","","+")</f>
        <v>+</v>
      </c>
      <c r="Y50" s="80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6.1</v>
      </c>
    </row>
    <row r="51" spans="1:25" s="56" customFormat="1" ht="12.75" customHeight="1">
      <c r="A51" s="106"/>
      <c r="B51" s="107"/>
      <c r="C51" s="108"/>
      <c r="D51" s="109"/>
      <c r="E51" s="110" t="s">
        <v>51</v>
      </c>
      <c r="F51" s="111" t="s">
        <v>163</v>
      </c>
      <c r="G51" s="111"/>
      <c r="H51" s="112"/>
      <c r="I51" s="73"/>
      <c r="J51" s="76"/>
      <c r="K51" s="77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17.1</v>
      </c>
      <c r="L51" s="78"/>
      <c r="M51" s="113"/>
      <c r="N51" s="106"/>
      <c r="O51" s="107"/>
      <c r="P51" s="108"/>
      <c r="Q51" s="109"/>
      <c r="R51" s="110" t="s">
        <v>51</v>
      </c>
      <c r="S51" s="165" t="s">
        <v>182</v>
      </c>
      <c r="T51" s="111"/>
      <c r="U51" s="112"/>
      <c r="V51" s="73"/>
      <c r="W51" s="76"/>
      <c r="X51" s="77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6.1</v>
      </c>
      <c r="Y51" s="78"/>
    </row>
    <row r="52" spans="1:25" s="56" customFormat="1" ht="12.75" customHeight="1">
      <c r="A52" s="116" t="s">
        <v>48</v>
      </c>
      <c r="B52" s="117" t="s">
        <v>172</v>
      </c>
      <c r="C52" s="108"/>
      <c r="D52" s="109"/>
      <c r="E52" s="57"/>
      <c r="F52" s="112"/>
      <c r="G52" s="110" t="s">
        <v>48</v>
      </c>
      <c r="H52" s="118" t="s">
        <v>164</v>
      </c>
      <c r="J52" s="112"/>
      <c r="K52" s="115"/>
      <c r="L52" s="75"/>
      <c r="M52" s="113"/>
      <c r="N52" s="116" t="s">
        <v>48</v>
      </c>
      <c r="O52" s="117" t="s">
        <v>191</v>
      </c>
      <c r="P52" s="108"/>
      <c r="Q52" s="109"/>
      <c r="R52" s="57"/>
      <c r="S52" s="112"/>
      <c r="T52" s="110" t="s">
        <v>48</v>
      </c>
      <c r="U52" s="162" t="s">
        <v>183</v>
      </c>
      <c r="W52" s="112"/>
      <c r="X52" s="115"/>
      <c r="Y52" s="75"/>
    </row>
    <row r="53" spans="1:25" s="56" customFormat="1" ht="12.75" customHeight="1">
      <c r="A53" s="119" t="s">
        <v>49</v>
      </c>
      <c r="B53" s="117" t="s">
        <v>173</v>
      </c>
      <c r="C53" s="120"/>
      <c r="D53" s="109"/>
      <c r="E53" s="57"/>
      <c r="F53" s="121"/>
      <c r="G53" s="114" t="s">
        <v>49</v>
      </c>
      <c r="H53" s="118" t="s">
        <v>165</v>
      </c>
      <c r="J53" s="112"/>
      <c r="K53" s="115"/>
      <c r="L53" s="75"/>
      <c r="M53" s="113"/>
      <c r="N53" s="119" t="s">
        <v>49</v>
      </c>
      <c r="O53" s="117" t="s">
        <v>118</v>
      </c>
      <c r="P53" s="120"/>
      <c r="Q53" s="109"/>
      <c r="R53" s="57"/>
      <c r="S53" s="121"/>
      <c r="T53" s="114" t="s">
        <v>49</v>
      </c>
      <c r="U53" s="118" t="s">
        <v>184</v>
      </c>
      <c r="W53" s="112"/>
      <c r="X53" s="115"/>
      <c r="Y53" s="75"/>
    </row>
    <row r="54" spans="1:25" s="56" customFormat="1" ht="12.75" customHeight="1">
      <c r="A54" s="119" t="s">
        <v>50</v>
      </c>
      <c r="B54" s="117" t="s">
        <v>174</v>
      </c>
      <c r="C54" s="108"/>
      <c r="D54" s="109"/>
      <c r="E54" s="57"/>
      <c r="F54" s="121"/>
      <c r="G54" s="114" t="s">
        <v>50</v>
      </c>
      <c r="H54" s="118" t="s">
        <v>166</v>
      </c>
      <c r="J54" s="112"/>
      <c r="K54" s="112"/>
      <c r="L54" s="75"/>
      <c r="M54" s="113"/>
      <c r="N54" s="119" t="s">
        <v>50</v>
      </c>
      <c r="O54" s="117" t="s">
        <v>192</v>
      </c>
      <c r="P54" s="108"/>
      <c r="Q54" s="109"/>
      <c r="R54" s="57"/>
      <c r="S54" s="121"/>
      <c r="T54" s="114" t="s">
        <v>50</v>
      </c>
      <c r="U54" s="118" t="s">
        <v>185</v>
      </c>
      <c r="W54" s="112"/>
      <c r="X54" s="112"/>
      <c r="Y54" s="75"/>
    </row>
    <row r="55" spans="1:25" s="56" customFormat="1" ht="12.75" customHeight="1">
      <c r="A55" s="116" t="s">
        <v>51</v>
      </c>
      <c r="B55" s="164" t="s">
        <v>175</v>
      </c>
      <c r="C55" s="120"/>
      <c r="D55" s="109"/>
      <c r="E55" s="57"/>
      <c r="F55" s="112"/>
      <c r="G55" s="110" t="s">
        <v>51</v>
      </c>
      <c r="H55" s="118" t="s">
        <v>167</v>
      </c>
      <c r="J55" s="61"/>
      <c r="K55" s="63" t="s">
        <v>55</v>
      </c>
      <c r="L55" s="62"/>
      <c r="M55" s="113"/>
      <c r="N55" s="116" t="s">
        <v>51</v>
      </c>
      <c r="O55" s="117" t="s">
        <v>193</v>
      </c>
      <c r="P55" s="120"/>
      <c r="Q55" s="109"/>
      <c r="R55" s="57"/>
      <c r="S55" s="112"/>
      <c r="T55" s="110" t="s">
        <v>51</v>
      </c>
      <c r="U55" s="118" t="s">
        <v>186</v>
      </c>
      <c r="W55" s="61"/>
      <c r="X55" s="63" t="s">
        <v>55</v>
      </c>
      <c r="Y55" s="62"/>
    </row>
    <row r="56" spans="1:25" s="56" customFormat="1" ht="12.75" customHeight="1">
      <c r="A56" s="122"/>
      <c r="B56" s="120"/>
      <c r="C56" s="110"/>
      <c r="D56" s="109"/>
      <c r="E56" s="110" t="s">
        <v>48</v>
      </c>
      <c r="F56" s="111" t="s">
        <v>168</v>
      </c>
      <c r="G56" s="111"/>
      <c r="H56" s="112"/>
      <c r="I56" s="123"/>
      <c r="J56" s="64" t="s">
        <v>52</v>
      </c>
      <c r="K56" s="163" t="s">
        <v>437</v>
      </c>
      <c r="L56" s="62"/>
      <c r="M56" s="113"/>
      <c r="N56" s="122"/>
      <c r="O56" s="120"/>
      <c r="P56" s="110"/>
      <c r="Q56" s="109"/>
      <c r="R56" s="110" t="s">
        <v>48</v>
      </c>
      <c r="S56" s="111" t="s">
        <v>187</v>
      </c>
      <c r="T56" s="111"/>
      <c r="U56" s="112"/>
      <c r="V56" s="123"/>
      <c r="W56" s="64" t="s">
        <v>52</v>
      </c>
      <c r="X56" s="163" t="s">
        <v>440</v>
      </c>
      <c r="Y56" s="62"/>
    </row>
    <row r="57" spans="1:25" s="56" customFormat="1" ht="12.75" customHeight="1">
      <c r="A57" s="106"/>
      <c r="B57" s="65" t="s">
        <v>56</v>
      </c>
      <c r="C57" s="108"/>
      <c r="D57" s="109"/>
      <c r="E57" s="114" t="s">
        <v>49</v>
      </c>
      <c r="F57" s="111" t="s">
        <v>169</v>
      </c>
      <c r="G57" s="111"/>
      <c r="H57" s="112"/>
      <c r="I57" s="73"/>
      <c r="J57" s="64" t="s">
        <v>46</v>
      </c>
      <c r="K57" s="72" t="s">
        <v>437</v>
      </c>
      <c r="L57" s="62"/>
      <c r="M57" s="113"/>
      <c r="N57" s="106"/>
      <c r="O57" s="65" t="s">
        <v>56</v>
      </c>
      <c r="P57" s="108"/>
      <c r="Q57" s="109"/>
      <c r="R57" s="114" t="s">
        <v>49</v>
      </c>
      <c r="S57" s="165" t="s">
        <v>188</v>
      </c>
      <c r="T57" s="111"/>
      <c r="U57" s="112"/>
      <c r="V57" s="73"/>
      <c r="W57" s="64" t="s">
        <v>46</v>
      </c>
      <c r="X57" s="72" t="s">
        <v>440</v>
      </c>
      <c r="Y57" s="62"/>
    </row>
    <row r="58" spans="1:25" s="56" customFormat="1" ht="12.75" customHeight="1">
      <c r="A58" s="106"/>
      <c r="B58" s="65" t="s">
        <v>439</v>
      </c>
      <c r="C58" s="108"/>
      <c r="D58" s="109"/>
      <c r="E58" s="114" t="s">
        <v>50</v>
      </c>
      <c r="F58" s="111" t="s">
        <v>170</v>
      </c>
      <c r="G58" s="111"/>
      <c r="H58" s="115"/>
      <c r="I58" s="73"/>
      <c r="J58" s="64" t="s">
        <v>54</v>
      </c>
      <c r="K58" s="72" t="s">
        <v>438</v>
      </c>
      <c r="L58" s="62"/>
      <c r="M58" s="113"/>
      <c r="N58" s="106"/>
      <c r="O58" s="65" t="s">
        <v>442</v>
      </c>
      <c r="P58" s="108"/>
      <c r="Q58" s="109"/>
      <c r="R58" s="114" t="s">
        <v>50</v>
      </c>
      <c r="S58" s="111" t="s">
        <v>189</v>
      </c>
      <c r="T58" s="111"/>
      <c r="U58" s="115"/>
      <c r="V58" s="73"/>
      <c r="W58" s="64" t="s">
        <v>54</v>
      </c>
      <c r="X58" s="72" t="s">
        <v>441</v>
      </c>
      <c r="Y58" s="62"/>
    </row>
    <row r="59" spans="1:25" s="56" customFormat="1" ht="12.75" customHeight="1">
      <c r="A59" s="124"/>
      <c r="B59" s="125"/>
      <c r="C59" s="125"/>
      <c r="D59" s="109"/>
      <c r="E59" s="110" t="s">
        <v>51</v>
      </c>
      <c r="F59" s="117" t="s">
        <v>171</v>
      </c>
      <c r="G59" s="117"/>
      <c r="H59" s="125"/>
      <c r="I59" s="125"/>
      <c r="J59" s="66" t="s">
        <v>53</v>
      </c>
      <c r="K59" s="72" t="s">
        <v>438</v>
      </c>
      <c r="L59" s="67"/>
      <c r="M59" s="126"/>
      <c r="N59" s="124"/>
      <c r="O59" s="125"/>
      <c r="P59" s="125"/>
      <c r="Q59" s="109"/>
      <c r="R59" s="110" t="s">
        <v>51</v>
      </c>
      <c r="S59" s="117" t="s">
        <v>190</v>
      </c>
      <c r="T59" s="117"/>
      <c r="U59" s="125"/>
      <c r="V59" s="125"/>
      <c r="W59" s="66" t="s">
        <v>53</v>
      </c>
      <c r="X59" s="72" t="s">
        <v>441</v>
      </c>
      <c r="Y59" s="67"/>
    </row>
    <row r="60" spans="1:25" ht="4.5" customHeight="1">
      <c r="A60" s="127"/>
      <c r="B60" s="128"/>
      <c r="C60" s="129"/>
      <c r="D60" s="130"/>
      <c r="E60" s="131"/>
      <c r="F60" s="132"/>
      <c r="G60" s="132"/>
      <c r="H60" s="133"/>
      <c r="I60" s="133"/>
      <c r="J60" s="129"/>
      <c r="K60" s="128"/>
      <c r="L60" s="134"/>
      <c r="N60" s="127"/>
      <c r="O60" s="128"/>
      <c r="P60" s="129"/>
      <c r="Q60" s="130"/>
      <c r="R60" s="131"/>
      <c r="S60" s="132"/>
      <c r="T60" s="132"/>
      <c r="U60" s="133"/>
      <c r="V60" s="133"/>
      <c r="W60" s="129"/>
      <c r="X60" s="128"/>
      <c r="Y60" s="134"/>
    </row>
    <row r="61" spans="1:31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48" t="s">
        <v>73</v>
      </c>
      <c r="G61" s="18" t="s">
        <v>13</v>
      </c>
      <c r="H61" s="19" t="s">
        <v>14</v>
      </c>
      <c r="I61" s="20"/>
      <c r="J61" s="17" t="s">
        <v>15</v>
      </c>
      <c r="K61" s="18" t="s">
        <v>10</v>
      </c>
      <c r="L61" s="16" t="s">
        <v>16</v>
      </c>
      <c r="M61" s="9">
        <v>150</v>
      </c>
      <c r="N61" s="16"/>
      <c r="O61" s="16" t="s">
        <v>10</v>
      </c>
      <c r="P61" s="17"/>
      <c r="Q61" s="18" t="s">
        <v>11</v>
      </c>
      <c r="R61" s="18" t="s">
        <v>12</v>
      </c>
      <c r="S61" s="148" t="s">
        <v>73</v>
      </c>
      <c r="T61" s="18" t="s">
        <v>13</v>
      </c>
      <c r="U61" s="19" t="s">
        <v>14</v>
      </c>
      <c r="V61" s="20"/>
      <c r="W61" s="17" t="s">
        <v>15</v>
      </c>
      <c r="X61" s="18" t="s">
        <v>10</v>
      </c>
      <c r="Y61" s="149" t="s">
        <v>16</v>
      </c>
      <c r="Z61" s="155" t="s">
        <v>62</v>
      </c>
      <c r="AA61" s="156"/>
      <c r="AB61" s="157"/>
      <c r="AC61" s="159" t="s">
        <v>63</v>
      </c>
      <c r="AD61" s="160"/>
      <c r="AE61" s="161"/>
    </row>
    <row r="62" spans="1:31" ht="12.75">
      <c r="A62" s="21" t="s">
        <v>16</v>
      </c>
      <c r="B62" s="135" t="s">
        <v>17</v>
      </c>
      <c r="C62" s="136" t="s">
        <v>18</v>
      </c>
      <c r="D62" s="137" t="s">
        <v>19</v>
      </c>
      <c r="E62" s="137" t="s">
        <v>20</v>
      </c>
      <c r="F62" s="137"/>
      <c r="G62" s="137"/>
      <c r="H62" s="23" t="s">
        <v>18</v>
      </c>
      <c r="I62" s="23" t="s">
        <v>15</v>
      </c>
      <c r="J62" s="22"/>
      <c r="K62" s="21" t="s">
        <v>17</v>
      </c>
      <c r="L62" s="21"/>
      <c r="M62" s="9">
        <v>150</v>
      </c>
      <c r="N62" s="21" t="s">
        <v>16</v>
      </c>
      <c r="O62" s="21" t="s">
        <v>17</v>
      </c>
      <c r="P62" s="22" t="s">
        <v>18</v>
      </c>
      <c r="Q62" s="150" t="s">
        <v>19</v>
      </c>
      <c r="R62" s="150" t="s">
        <v>20</v>
      </c>
      <c r="S62" s="150"/>
      <c r="T62" s="150"/>
      <c r="U62" s="23" t="s">
        <v>18</v>
      </c>
      <c r="V62" s="23" t="s">
        <v>15</v>
      </c>
      <c r="W62" s="22"/>
      <c r="X62" s="21" t="s">
        <v>17</v>
      </c>
      <c r="Y62" s="151"/>
      <c r="Z62" s="95" t="s">
        <v>61</v>
      </c>
      <c r="AA62" s="158" t="s">
        <v>66</v>
      </c>
      <c r="AB62" s="157"/>
      <c r="AC62" s="95" t="s">
        <v>61</v>
      </c>
      <c r="AD62" s="160" t="s">
        <v>66</v>
      </c>
      <c r="AE62" s="161"/>
    </row>
    <row r="63" spans="1:31" ht="16.5" customHeight="1">
      <c r="A63" s="24">
        <v>-9.75</v>
      </c>
      <c r="B63" s="25">
        <v>0</v>
      </c>
      <c r="C63" s="26">
        <v>3</v>
      </c>
      <c r="D63" s="138" t="s">
        <v>177</v>
      </c>
      <c r="E63" s="27" t="s">
        <v>46</v>
      </c>
      <c r="F63" s="153" t="s">
        <v>176</v>
      </c>
      <c r="G63" s="147">
        <v>12</v>
      </c>
      <c r="H63" s="29">
        <v>680</v>
      </c>
      <c r="I63" s="29"/>
      <c r="J63" s="30">
        <v>4</v>
      </c>
      <c r="K63" s="31">
        <v>4</v>
      </c>
      <c r="L63" s="24">
        <v>9.75</v>
      </c>
      <c r="M63" s="9"/>
      <c r="N63" s="24">
        <v>-1.75</v>
      </c>
      <c r="O63" s="25">
        <v>2</v>
      </c>
      <c r="P63" s="26">
        <v>3</v>
      </c>
      <c r="Q63" s="138" t="s">
        <v>195</v>
      </c>
      <c r="R63" s="27" t="s">
        <v>53</v>
      </c>
      <c r="S63" s="28" t="s">
        <v>194</v>
      </c>
      <c r="T63" s="147">
        <v>8</v>
      </c>
      <c r="U63" s="29"/>
      <c r="V63" s="29">
        <v>120</v>
      </c>
      <c r="W63" s="30">
        <v>4</v>
      </c>
      <c r="X63" s="31">
        <v>2</v>
      </c>
      <c r="Y63" s="24">
        <v>1.75</v>
      </c>
      <c r="Z63" s="89" t="str">
        <f>C63&amp;"+"&amp;J63</f>
        <v>3+4</v>
      </c>
      <c r="AA63" s="90">
        <f>IF(AND(H63&gt;0,H63&lt;1),2*H63,MATCH(A63,{-40000,-0.4999999999,0.5,40000},1)-1)</f>
        <v>0</v>
      </c>
      <c r="AB63" s="86">
        <f>IF(AND(I63&gt;0,I63&lt;1),2*I63,MATCH(L63,{-40000,-0.4999999999,0.5,40000},1)-1)</f>
        <v>2</v>
      </c>
      <c r="AC63" s="89" t="str">
        <f>P63&amp;"+"&amp;W63</f>
        <v>3+4</v>
      </c>
      <c r="AD63" s="90">
        <f>IF(AND(U63&gt;0,U63&lt;1),2*U63,MATCH(N63,{-40000,-0.4999999999,0.5,40000},1)-1)</f>
        <v>0</v>
      </c>
      <c r="AE63" s="86">
        <f>IF(AND(V63&gt;0,V63&lt;1),2*V63,MATCH(Y63,{-40000,-0.4999999999,0.5,40000},1)-1)</f>
        <v>2</v>
      </c>
    </row>
    <row r="64" spans="1:31" ht="16.5" customHeight="1">
      <c r="A64" s="24">
        <v>3.25</v>
      </c>
      <c r="B64" s="25">
        <v>3</v>
      </c>
      <c r="C64" s="26">
        <v>6</v>
      </c>
      <c r="D64" s="154" t="s">
        <v>178</v>
      </c>
      <c r="E64" s="27" t="s">
        <v>52</v>
      </c>
      <c r="F64" s="28" t="s">
        <v>104</v>
      </c>
      <c r="G64" s="147">
        <v>12</v>
      </c>
      <c r="H64" s="29">
        <v>1430</v>
      </c>
      <c r="I64" s="29"/>
      <c r="J64" s="30">
        <v>1</v>
      </c>
      <c r="K64" s="31">
        <v>1</v>
      </c>
      <c r="L64" s="24">
        <v>-3.25</v>
      </c>
      <c r="M64" s="9"/>
      <c r="N64" s="24">
        <v>6</v>
      </c>
      <c r="O64" s="25">
        <v>4</v>
      </c>
      <c r="P64" s="26">
        <v>6</v>
      </c>
      <c r="Q64" s="154" t="s">
        <v>105</v>
      </c>
      <c r="R64" s="27" t="s">
        <v>53</v>
      </c>
      <c r="S64" s="28" t="s">
        <v>196</v>
      </c>
      <c r="T64" s="147">
        <v>7</v>
      </c>
      <c r="U64" s="29">
        <v>200</v>
      </c>
      <c r="V64" s="29"/>
      <c r="W64" s="30">
        <v>1</v>
      </c>
      <c r="X64" s="31">
        <v>0</v>
      </c>
      <c r="Y64" s="24">
        <v>-6</v>
      </c>
      <c r="Z64" s="91" t="str">
        <f>C64&amp;"+"&amp;J64</f>
        <v>6+1</v>
      </c>
      <c r="AA64" s="92">
        <f>IF(AND(H64&gt;0,H64&lt;1),2*H64,MATCH(A64,{-40000,-0.4999999999,0.5,40000},1)-1)</f>
        <v>2</v>
      </c>
      <c r="AB64" s="87">
        <f>IF(AND(I64&gt;0,I64&lt;1),2*I64,MATCH(L64,{-40000,-0.4999999999,0.5,40000},1)-1)</f>
        <v>0</v>
      </c>
      <c r="AC64" s="91" t="str">
        <f>P64&amp;"+"&amp;W64</f>
        <v>6+1</v>
      </c>
      <c r="AD64" s="92">
        <f>IF(AND(U64&gt;0,U64&lt;1),2*U64,MATCH(N64,{-40000,-0.4999999999,0.5,40000},1)-1)</f>
        <v>2</v>
      </c>
      <c r="AE64" s="87">
        <f>IF(AND(V64&gt;0,V64&lt;1),2*V64,MATCH(Y64,{-40000,-0.4999999999,0.5,40000},1)-1)</f>
        <v>0</v>
      </c>
    </row>
    <row r="65" spans="1:31" ht="16.5" customHeight="1">
      <c r="A65" s="24">
        <v>3.25</v>
      </c>
      <c r="B65" s="25">
        <v>3</v>
      </c>
      <c r="C65" s="26">
        <v>2</v>
      </c>
      <c r="D65" s="138" t="s">
        <v>178</v>
      </c>
      <c r="E65" s="27" t="s">
        <v>46</v>
      </c>
      <c r="F65" s="28" t="s">
        <v>179</v>
      </c>
      <c r="G65" s="147">
        <v>12</v>
      </c>
      <c r="H65" s="29">
        <v>1430</v>
      </c>
      <c r="I65" s="29"/>
      <c r="J65" s="30">
        <v>7</v>
      </c>
      <c r="K65" s="31">
        <v>1</v>
      </c>
      <c r="L65" s="24">
        <v>-3.25</v>
      </c>
      <c r="M65" s="9"/>
      <c r="N65" s="24">
        <v>-2.5</v>
      </c>
      <c r="O65" s="25">
        <v>0</v>
      </c>
      <c r="P65" s="26">
        <v>2</v>
      </c>
      <c r="Q65" s="138" t="s">
        <v>198</v>
      </c>
      <c r="R65" s="27" t="s">
        <v>53</v>
      </c>
      <c r="S65" s="28" t="s">
        <v>197</v>
      </c>
      <c r="T65" s="147">
        <v>9</v>
      </c>
      <c r="U65" s="29"/>
      <c r="V65" s="29">
        <v>140</v>
      </c>
      <c r="W65" s="30">
        <v>7</v>
      </c>
      <c r="X65" s="31">
        <v>4</v>
      </c>
      <c r="Y65" s="24">
        <v>2.5</v>
      </c>
      <c r="Z65" s="93" t="str">
        <f>C65&amp;"+"&amp;J65</f>
        <v>2+7</v>
      </c>
      <c r="AA65" s="94">
        <f>IF(AND(H65&gt;0,H65&lt;1),2*H65,MATCH(A65,{-40000,-0.4999999999,0.5,40000},1)-1)</f>
        <v>2</v>
      </c>
      <c r="AB65" s="88">
        <f>IF(AND(I65&gt;0,I65&lt;1),2*I65,MATCH(L65,{-40000,-0.4999999999,0.5,40000},1)-1)</f>
        <v>0</v>
      </c>
      <c r="AC65" s="93" t="str">
        <f>P65&amp;"+"&amp;W65</f>
        <v>2+7</v>
      </c>
      <c r="AD65" s="94">
        <f>IF(AND(U65&gt;0,U65&lt;1),2*U65,MATCH(N65,{-40000,-0.4999999999,0.5,40000},1)-1)</f>
        <v>0</v>
      </c>
      <c r="AE65" s="88">
        <f>IF(AND(V65&gt;0,V65&lt;1),2*V65,MATCH(Y65,{-40000,-0.4999999999,0.5,40000},1)-1)</f>
        <v>2</v>
      </c>
    </row>
    <row r="66" spans="1:25" ht="18.75" customHeight="1">
      <c r="A66" s="140"/>
      <c r="B66" s="141"/>
      <c r="C66" s="142"/>
      <c r="D66" s="143"/>
      <c r="E66" s="144"/>
      <c r="H66" s="146"/>
      <c r="I66" s="146"/>
      <c r="J66" s="142"/>
      <c r="K66" s="141"/>
      <c r="L66" s="140"/>
      <c r="M66" s="9"/>
      <c r="N66" s="140"/>
      <c r="O66" s="141"/>
      <c r="P66" s="142"/>
      <c r="Q66" s="143"/>
      <c r="R66" s="144"/>
      <c r="S66" s="145"/>
      <c r="T66" s="145"/>
      <c r="U66" s="146"/>
      <c r="V66" s="146"/>
      <c r="W66" s="142"/>
      <c r="X66" s="141"/>
      <c r="Y66" s="140"/>
    </row>
    <row r="67" spans="1:25" s="57" customFormat="1" ht="15">
      <c r="A67" s="2"/>
      <c r="B67" s="3" t="s">
        <v>2</v>
      </c>
      <c r="C67" s="4"/>
      <c r="D67" s="3"/>
      <c r="E67" s="5" t="s">
        <v>28</v>
      </c>
      <c r="F67" s="1"/>
      <c r="G67" s="1"/>
      <c r="H67" s="6" t="s">
        <v>4</v>
      </c>
      <c r="I67" s="6"/>
      <c r="J67" s="7" t="s">
        <v>22</v>
      </c>
      <c r="K67" s="7"/>
      <c r="L67" s="8"/>
      <c r="M67" s="9">
        <v>150</v>
      </c>
      <c r="N67" s="2"/>
      <c r="O67" s="3" t="s">
        <v>2</v>
      </c>
      <c r="P67" s="4"/>
      <c r="Q67" s="3"/>
      <c r="R67" s="5" t="s">
        <v>29</v>
      </c>
      <c r="S67" s="1"/>
      <c r="T67" s="1"/>
      <c r="U67" s="6" t="s">
        <v>4</v>
      </c>
      <c r="V67" s="6"/>
      <c r="W67" s="7" t="s">
        <v>1</v>
      </c>
      <c r="X67" s="7"/>
      <c r="Y67" s="8"/>
    </row>
    <row r="68" spans="1:25" s="57" customFormat="1" ht="12.75">
      <c r="A68" s="11"/>
      <c r="B68" s="11"/>
      <c r="C68" s="12"/>
      <c r="D68" s="13"/>
      <c r="E68" s="13"/>
      <c r="F68" s="13"/>
      <c r="G68" s="13"/>
      <c r="H68" s="14" t="s">
        <v>7</v>
      </c>
      <c r="I68" s="14"/>
      <c r="J68" s="7" t="s">
        <v>25</v>
      </c>
      <c r="K68" s="7"/>
      <c r="L68" s="8"/>
      <c r="M68" s="9">
        <v>150</v>
      </c>
      <c r="N68" s="11"/>
      <c r="O68" s="11"/>
      <c r="P68" s="12"/>
      <c r="Q68" s="13"/>
      <c r="R68" s="13"/>
      <c r="S68" s="13"/>
      <c r="T68" s="13"/>
      <c r="U68" s="14" t="s">
        <v>7</v>
      </c>
      <c r="V68" s="14"/>
      <c r="W68" s="7" t="s">
        <v>8</v>
      </c>
      <c r="X68" s="7"/>
      <c r="Y68" s="8"/>
    </row>
    <row r="69" spans="1:25" s="57" customFormat="1" ht="4.5" customHeight="1">
      <c r="A69" s="98"/>
      <c r="B69" s="99"/>
      <c r="C69" s="100"/>
      <c r="D69" s="101"/>
      <c r="E69" s="102"/>
      <c r="F69" s="103"/>
      <c r="G69" s="103"/>
      <c r="H69" s="104"/>
      <c r="I69" s="104"/>
      <c r="J69" s="100"/>
      <c r="K69" s="99"/>
      <c r="L69" s="105"/>
      <c r="M69" s="9"/>
      <c r="N69" s="98"/>
      <c r="O69" s="99"/>
      <c r="P69" s="100"/>
      <c r="Q69" s="101"/>
      <c r="R69" s="102"/>
      <c r="S69" s="103"/>
      <c r="T69" s="103"/>
      <c r="U69" s="104"/>
      <c r="V69" s="104"/>
      <c r="W69" s="100"/>
      <c r="X69" s="99"/>
      <c r="Y69" s="105"/>
    </row>
    <row r="70" spans="1:25" s="56" customFormat="1" ht="12.75" customHeight="1">
      <c r="A70" s="106"/>
      <c r="B70" s="107"/>
      <c r="C70" s="108"/>
      <c r="D70" s="109"/>
      <c r="E70" s="110" t="s">
        <v>48</v>
      </c>
      <c r="F70" s="111" t="s">
        <v>199</v>
      </c>
      <c r="G70" s="111"/>
      <c r="H70" s="112"/>
      <c r="I70" s="73"/>
      <c r="J70" s="73"/>
      <c r="K70" s="74"/>
      <c r="L70" s="75"/>
      <c r="M70" s="113"/>
      <c r="N70" s="106"/>
      <c r="O70" s="107"/>
      <c r="P70" s="108"/>
      <c r="Q70" s="109"/>
      <c r="R70" s="110" t="s">
        <v>48</v>
      </c>
      <c r="S70" s="111" t="s">
        <v>204</v>
      </c>
      <c r="T70" s="111"/>
      <c r="U70" s="112"/>
      <c r="V70" s="73"/>
      <c r="W70" s="73"/>
      <c r="X70" s="74"/>
      <c r="Y70" s="75"/>
    </row>
    <row r="71" spans="1:25" s="56" customFormat="1" ht="12.75" customHeight="1">
      <c r="A71" s="106"/>
      <c r="B71" s="107"/>
      <c r="C71" s="108"/>
      <c r="D71" s="109"/>
      <c r="E71" s="114" t="s">
        <v>49</v>
      </c>
      <c r="F71" s="111" t="s">
        <v>200</v>
      </c>
      <c r="G71" s="111"/>
      <c r="H71" s="115"/>
      <c r="I71" s="73"/>
      <c r="J71" s="76"/>
      <c r="K71" s="77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11.1</v>
      </c>
      <c r="L71" s="78"/>
      <c r="M71" s="113"/>
      <c r="N71" s="106"/>
      <c r="O71" s="107"/>
      <c r="P71" s="108"/>
      <c r="Q71" s="109"/>
      <c r="R71" s="114" t="s">
        <v>49</v>
      </c>
      <c r="S71" s="111" t="s">
        <v>216</v>
      </c>
      <c r="T71" s="111"/>
      <c r="U71" s="115"/>
      <c r="V71" s="73"/>
      <c r="W71" s="76"/>
      <c r="X71" s="77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10.1</v>
      </c>
      <c r="Y71" s="78"/>
    </row>
    <row r="72" spans="1:25" s="56" customFormat="1" ht="12.75" customHeight="1">
      <c r="A72" s="106"/>
      <c r="B72" s="107"/>
      <c r="C72" s="108"/>
      <c r="D72" s="109"/>
      <c r="E72" s="114" t="s">
        <v>50</v>
      </c>
      <c r="F72" s="111" t="s">
        <v>201</v>
      </c>
      <c r="G72" s="111"/>
      <c r="H72" s="112"/>
      <c r="I72" s="73"/>
      <c r="J72" s="79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14.1</v>
      </c>
      <c r="K72" s="77" t="str">
        <f>IF(K71="","","+")</f>
        <v>+</v>
      </c>
      <c r="L72" s="80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10.1</v>
      </c>
      <c r="M72" s="113"/>
      <c r="N72" s="106"/>
      <c r="O72" s="107"/>
      <c r="P72" s="108"/>
      <c r="Q72" s="109"/>
      <c r="R72" s="114" t="s">
        <v>50</v>
      </c>
      <c r="S72" s="111" t="s">
        <v>217</v>
      </c>
      <c r="T72" s="111"/>
      <c r="U72" s="112"/>
      <c r="V72" s="73"/>
      <c r="W72" s="79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12.1</v>
      </c>
      <c r="X72" s="77" t="str">
        <f>IF(X71="","","+")</f>
        <v>+</v>
      </c>
      <c r="Y72" s="80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8.1</v>
      </c>
    </row>
    <row r="73" spans="1:25" s="56" customFormat="1" ht="12.75" customHeight="1">
      <c r="A73" s="106"/>
      <c r="B73" s="107"/>
      <c r="C73" s="108"/>
      <c r="D73" s="109"/>
      <c r="E73" s="110" t="s">
        <v>51</v>
      </c>
      <c r="F73" s="111" t="s">
        <v>202</v>
      </c>
      <c r="G73" s="111"/>
      <c r="H73" s="112"/>
      <c r="I73" s="73"/>
      <c r="J73" s="76"/>
      <c r="K73" s="77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5.1</v>
      </c>
      <c r="L73" s="78"/>
      <c r="M73" s="113"/>
      <c r="N73" s="106"/>
      <c r="O73" s="107"/>
      <c r="P73" s="108"/>
      <c r="Q73" s="109"/>
      <c r="R73" s="110" t="s">
        <v>51</v>
      </c>
      <c r="S73" s="111" t="s">
        <v>218</v>
      </c>
      <c r="T73" s="111"/>
      <c r="U73" s="112"/>
      <c r="V73" s="73"/>
      <c r="W73" s="76"/>
      <c r="X73" s="77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10.1</v>
      </c>
      <c r="Y73" s="78"/>
    </row>
    <row r="74" spans="1:25" s="56" customFormat="1" ht="12.75" customHeight="1">
      <c r="A74" s="116" t="s">
        <v>48</v>
      </c>
      <c r="B74" s="117" t="s">
        <v>8</v>
      </c>
      <c r="C74" s="108"/>
      <c r="D74" s="109"/>
      <c r="E74" s="57"/>
      <c r="F74" s="112"/>
      <c r="G74" s="110" t="s">
        <v>48</v>
      </c>
      <c r="H74" s="162" t="s">
        <v>203</v>
      </c>
      <c r="J74" s="112"/>
      <c r="K74" s="115"/>
      <c r="L74" s="75"/>
      <c r="M74" s="113"/>
      <c r="N74" s="116" t="s">
        <v>48</v>
      </c>
      <c r="O74" s="117" t="s">
        <v>226</v>
      </c>
      <c r="P74" s="108"/>
      <c r="Q74" s="109"/>
      <c r="R74" s="57"/>
      <c r="S74" s="112"/>
      <c r="T74" s="110" t="s">
        <v>48</v>
      </c>
      <c r="U74" s="118" t="s">
        <v>219</v>
      </c>
      <c r="W74" s="112"/>
      <c r="X74" s="115"/>
      <c r="Y74" s="75"/>
    </row>
    <row r="75" spans="1:25" s="56" customFormat="1" ht="12.75" customHeight="1">
      <c r="A75" s="119" t="s">
        <v>49</v>
      </c>
      <c r="B75" s="117" t="s">
        <v>209</v>
      </c>
      <c r="C75" s="120"/>
      <c r="D75" s="109"/>
      <c r="E75" s="57"/>
      <c r="F75" s="121"/>
      <c r="G75" s="114" t="s">
        <v>49</v>
      </c>
      <c r="H75" s="118" t="s">
        <v>204</v>
      </c>
      <c r="J75" s="112"/>
      <c r="K75" s="115"/>
      <c r="L75" s="75"/>
      <c r="M75" s="113"/>
      <c r="N75" s="119" t="s">
        <v>49</v>
      </c>
      <c r="O75" s="117" t="s">
        <v>227</v>
      </c>
      <c r="P75" s="120"/>
      <c r="Q75" s="109"/>
      <c r="R75" s="57"/>
      <c r="S75" s="121"/>
      <c r="T75" s="114" t="s">
        <v>49</v>
      </c>
      <c r="U75" s="118" t="s">
        <v>220</v>
      </c>
      <c r="W75" s="112"/>
      <c r="X75" s="115"/>
      <c r="Y75" s="75"/>
    </row>
    <row r="76" spans="1:25" s="56" customFormat="1" ht="12.75" customHeight="1">
      <c r="A76" s="119" t="s">
        <v>50</v>
      </c>
      <c r="B76" s="117" t="s">
        <v>210</v>
      </c>
      <c r="C76" s="108"/>
      <c r="D76" s="109"/>
      <c r="E76" s="57"/>
      <c r="F76" s="121"/>
      <c r="G76" s="114" t="s">
        <v>50</v>
      </c>
      <c r="H76" s="118" t="s">
        <v>205</v>
      </c>
      <c r="J76" s="112"/>
      <c r="K76" s="112"/>
      <c r="L76" s="75"/>
      <c r="M76" s="113"/>
      <c r="N76" s="119" t="s">
        <v>50</v>
      </c>
      <c r="O76" s="117" t="s">
        <v>228</v>
      </c>
      <c r="P76" s="108"/>
      <c r="Q76" s="109"/>
      <c r="R76" s="57"/>
      <c r="S76" s="121"/>
      <c r="T76" s="114" t="s">
        <v>50</v>
      </c>
      <c r="U76" s="118" t="s">
        <v>221</v>
      </c>
      <c r="W76" s="112"/>
      <c r="X76" s="112"/>
      <c r="Y76" s="75"/>
    </row>
    <row r="77" spans="1:25" s="56" customFormat="1" ht="12.75" customHeight="1">
      <c r="A77" s="116" t="s">
        <v>51</v>
      </c>
      <c r="B77" s="117" t="s">
        <v>211</v>
      </c>
      <c r="C77" s="120"/>
      <c r="D77" s="109"/>
      <c r="E77" s="57"/>
      <c r="F77" s="112"/>
      <c r="G77" s="110" t="s">
        <v>51</v>
      </c>
      <c r="H77" s="118" t="s">
        <v>108</v>
      </c>
      <c r="J77" s="61"/>
      <c r="K77" s="63" t="s">
        <v>55</v>
      </c>
      <c r="L77" s="62"/>
      <c r="M77" s="113"/>
      <c r="N77" s="116" t="s">
        <v>51</v>
      </c>
      <c r="O77" s="164" t="s">
        <v>229</v>
      </c>
      <c r="P77" s="120"/>
      <c r="Q77" s="109"/>
      <c r="R77" s="57"/>
      <c r="S77" s="112"/>
      <c r="T77" s="110" t="s">
        <v>51</v>
      </c>
      <c r="U77" s="118" t="s">
        <v>222</v>
      </c>
      <c r="W77" s="61"/>
      <c r="X77" s="63" t="s">
        <v>55</v>
      </c>
      <c r="Y77" s="62"/>
    </row>
    <row r="78" spans="1:25" s="56" customFormat="1" ht="12.75" customHeight="1">
      <c r="A78" s="122"/>
      <c r="B78" s="120"/>
      <c r="C78" s="110"/>
      <c r="D78" s="109"/>
      <c r="E78" s="110" t="s">
        <v>48</v>
      </c>
      <c r="F78" s="111" t="s">
        <v>206</v>
      </c>
      <c r="G78" s="111"/>
      <c r="H78" s="112"/>
      <c r="I78" s="123"/>
      <c r="J78" s="64" t="s">
        <v>52</v>
      </c>
      <c r="K78" s="163" t="s">
        <v>443</v>
      </c>
      <c r="L78" s="62"/>
      <c r="M78" s="113"/>
      <c r="N78" s="122"/>
      <c r="O78" s="120"/>
      <c r="P78" s="110"/>
      <c r="Q78" s="109"/>
      <c r="R78" s="110" t="s">
        <v>48</v>
      </c>
      <c r="S78" s="111" t="s">
        <v>223</v>
      </c>
      <c r="T78" s="111"/>
      <c r="U78" s="112"/>
      <c r="V78" s="123"/>
      <c r="W78" s="64" t="s">
        <v>52</v>
      </c>
      <c r="X78" s="163" t="s">
        <v>448</v>
      </c>
      <c r="Y78" s="62"/>
    </row>
    <row r="79" spans="1:25" s="56" customFormat="1" ht="12.75" customHeight="1">
      <c r="A79" s="106"/>
      <c r="B79" s="65" t="s">
        <v>56</v>
      </c>
      <c r="C79" s="108"/>
      <c r="D79" s="109"/>
      <c r="E79" s="114" t="s">
        <v>49</v>
      </c>
      <c r="F79" s="165" t="s">
        <v>95</v>
      </c>
      <c r="G79" s="111"/>
      <c r="H79" s="112"/>
      <c r="I79" s="73"/>
      <c r="J79" s="64" t="s">
        <v>46</v>
      </c>
      <c r="K79" s="72" t="s">
        <v>445</v>
      </c>
      <c r="L79" s="62"/>
      <c r="M79" s="113"/>
      <c r="N79" s="106"/>
      <c r="O79" s="65" t="s">
        <v>56</v>
      </c>
      <c r="P79" s="108"/>
      <c r="Q79" s="109"/>
      <c r="R79" s="114" t="s">
        <v>49</v>
      </c>
      <c r="S79" s="165" t="s">
        <v>224</v>
      </c>
      <c r="T79" s="111"/>
      <c r="U79" s="112"/>
      <c r="V79" s="73"/>
      <c r="W79" s="64" t="s">
        <v>46</v>
      </c>
      <c r="X79" s="72" t="s">
        <v>448</v>
      </c>
      <c r="Y79" s="62"/>
    </row>
    <row r="80" spans="1:25" s="56" customFormat="1" ht="12.75" customHeight="1">
      <c r="A80" s="106"/>
      <c r="B80" s="65" t="s">
        <v>447</v>
      </c>
      <c r="C80" s="108"/>
      <c r="D80" s="109"/>
      <c r="E80" s="114" t="s">
        <v>50</v>
      </c>
      <c r="F80" s="111" t="s">
        <v>207</v>
      </c>
      <c r="G80" s="111"/>
      <c r="H80" s="115"/>
      <c r="I80" s="73"/>
      <c r="J80" s="64" t="s">
        <v>54</v>
      </c>
      <c r="K80" s="72" t="s">
        <v>444</v>
      </c>
      <c r="L80" s="62"/>
      <c r="M80" s="113"/>
      <c r="N80" s="106"/>
      <c r="O80" s="65" t="s">
        <v>451</v>
      </c>
      <c r="P80" s="108"/>
      <c r="Q80" s="109"/>
      <c r="R80" s="114" t="s">
        <v>50</v>
      </c>
      <c r="S80" s="111" t="s">
        <v>160</v>
      </c>
      <c r="T80" s="111"/>
      <c r="U80" s="115"/>
      <c r="V80" s="73"/>
      <c r="W80" s="64" t="s">
        <v>54</v>
      </c>
      <c r="X80" s="72" t="s">
        <v>449</v>
      </c>
      <c r="Y80" s="62"/>
    </row>
    <row r="81" spans="1:25" s="56" customFormat="1" ht="12.75" customHeight="1">
      <c r="A81" s="124"/>
      <c r="B81" s="125"/>
      <c r="C81" s="125"/>
      <c r="D81" s="109"/>
      <c r="E81" s="110" t="s">
        <v>51</v>
      </c>
      <c r="F81" s="117" t="s">
        <v>208</v>
      </c>
      <c r="G81" s="117"/>
      <c r="H81" s="125"/>
      <c r="I81" s="125"/>
      <c r="J81" s="66" t="s">
        <v>53</v>
      </c>
      <c r="K81" s="72" t="s">
        <v>446</v>
      </c>
      <c r="L81" s="67"/>
      <c r="M81" s="126"/>
      <c r="N81" s="124"/>
      <c r="O81" s="125"/>
      <c r="P81" s="125"/>
      <c r="Q81" s="109"/>
      <c r="R81" s="110" t="s">
        <v>51</v>
      </c>
      <c r="S81" s="117" t="s">
        <v>225</v>
      </c>
      <c r="T81" s="117"/>
      <c r="U81" s="125"/>
      <c r="V81" s="125"/>
      <c r="W81" s="66" t="s">
        <v>53</v>
      </c>
      <c r="X81" s="72" t="s">
        <v>450</v>
      </c>
      <c r="Y81" s="67"/>
    </row>
    <row r="82" spans="1:25" ht="4.5" customHeight="1">
      <c r="A82" s="127"/>
      <c r="B82" s="128"/>
      <c r="C82" s="129"/>
      <c r="D82" s="130"/>
      <c r="E82" s="131"/>
      <c r="F82" s="132"/>
      <c r="G82" s="132"/>
      <c r="H82" s="133"/>
      <c r="I82" s="133"/>
      <c r="J82" s="129"/>
      <c r="K82" s="128"/>
      <c r="L82" s="134"/>
      <c r="N82" s="127"/>
      <c r="O82" s="128"/>
      <c r="P82" s="129"/>
      <c r="Q82" s="130"/>
      <c r="R82" s="131"/>
      <c r="S82" s="132"/>
      <c r="T82" s="132"/>
      <c r="U82" s="133"/>
      <c r="V82" s="133"/>
      <c r="W82" s="129"/>
      <c r="X82" s="128"/>
      <c r="Y82" s="134"/>
    </row>
    <row r="83" spans="1:31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48" t="s">
        <v>73</v>
      </c>
      <c r="G83" s="18" t="s">
        <v>13</v>
      </c>
      <c r="H83" s="19" t="s">
        <v>14</v>
      </c>
      <c r="I83" s="20"/>
      <c r="J83" s="17" t="s">
        <v>15</v>
      </c>
      <c r="K83" s="18" t="s">
        <v>10</v>
      </c>
      <c r="L83" s="16" t="s">
        <v>16</v>
      </c>
      <c r="M83" s="9">
        <v>150</v>
      </c>
      <c r="N83" s="16"/>
      <c r="O83" s="16" t="s">
        <v>10</v>
      </c>
      <c r="P83" s="17"/>
      <c r="Q83" s="18" t="s">
        <v>11</v>
      </c>
      <c r="R83" s="18" t="s">
        <v>12</v>
      </c>
      <c r="S83" s="148" t="s">
        <v>73</v>
      </c>
      <c r="T83" s="18" t="s">
        <v>13</v>
      </c>
      <c r="U83" s="19" t="s">
        <v>14</v>
      </c>
      <c r="V83" s="20"/>
      <c r="W83" s="17" t="s">
        <v>15</v>
      </c>
      <c r="X83" s="18" t="s">
        <v>10</v>
      </c>
      <c r="Y83" s="149" t="s">
        <v>16</v>
      </c>
      <c r="Z83" s="155" t="s">
        <v>62</v>
      </c>
      <c r="AA83" s="156"/>
      <c r="AB83" s="157"/>
      <c r="AC83" s="159" t="s">
        <v>63</v>
      </c>
      <c r="AD83" s="160"/>
      <c r="AE83" s="161"/>
    </row>
    <row r="84" spans="1:31" ht="12.75">
      <c r="A84" s="21" t="s">
        <v>16</v>
      </c>
      <c r="B84" s="135" t="s">
        <v>17</v>
      </c>
      <c r="C84" s="136" t="s">
        <v>18</v>
      </c>
      <c r="D84" s="137" t="s">
        <v>19</v>
      </c>
      <c r="E84" s="137" t="s">
        <v>20</v>
      </c>
      <c r="F84" s="137"/>
      <c r="G84" s="137"/>
      <c r="H84" s="23" t="s">
        <v>18</v>
      </c>
      <c r="I84" s="23" t="s">
        <v>15</v>
      </c>
      <c r="J84" s="22"/>
      <c r="K84" s="21" t="s">
        <v>17</v>
      </c>
      <c r="L84" s="21"/>
      <c r="M84" s="9">
        <v>150</v>
      </c>
      <c r="N84" s="21" t="s">
        <v>16</v>
      </c>
      <c r="O84" s="21" t="s">
        <v>17</v>
      </c>
      <c r="P84" s="22" t="s">
        <v>18</v>
      </c>
      <c r="Q84" s="150" t="s">
        <v>19</v>
      </c>
      <c r="R84" s="150" t="s">
        <v>20</v>
      </c>
      <c r="S84" s="150"/>
      <c r="T84" s="150"/>
      <c r="U84" s="23" t="s">
        <v>18</v>
      </c>
      <c r="V84" s="23" t="s">
        <v>15</v>
      </c>
      <c r="W84" s="22"/>
      <c r="X84" s="21" t="s">
        <v>17</v>
      </c>
      <c r="Y84" s="151"/>
      <c r="Z84" s="95" t="s">
        <v>61</v>
      </c>
      <c r="AA84" s="158" t="s">
        <v>66</v>
      </c>
      <c r="AB84" s="157"/>
      <c r="AC84" s="95" t="s">
        <v>61</v>
      </c>
      <c r="AD84" s="160" t="s">
        <v>66</v>
      </c>
      <c r="AE84" s="161"/>
    </row>
    <row r="85" spans="1:31" ht="16.5" customHeight="1">
      <c r="A85" s="24">
        <v>7.5</v>
      </c>
      <c r="B85" s="25">
        <v>4</v>
      </c>
      <c r="C85" s="26">
        <v>5</v>
      </c>
      <c r="D85" s="138" t="s">
        <v>213</v>
      </c>
      <c r="E85" s="27" t="s">
        <v>53</v>
      </c>
      <c r="F85" s="153" t="s">
        <v>212</v>
      </c>
      <c r="G85" s="147">
        <v>10</v>
      </c>
      <c r="H85" s="29"/>
      <c r="I85" s="29">
        <v>130</v>
      </c>
      <c r="J85" s="30">
        <v>6</v>
      </c>
      <c r="K85" s="31">
        <v>0</v>
      </c>
      <c r="L85" s="24">
        <v>-7.5</v>
      </c>
      <c r="M85" s="9"/>
      <c r="N85" s="24">
        <v>0.25</v>
      </c>
      <c r="O85" s="25">
        <v>2</v>
      </c>
      <c r="P85" s="26">
        <v>5</v>
      </c>
      <c r="Q85" s="138" t="s">
        <v>198</v>
      </c>
      <c r="R85" s="27" t="s">
        <v>52</v>
      </c>
      <c r="S85" s="153" t="s">
        <v>230</v>
      </c>
      <c r="T85" s="147">
        <v>8</v>
      </c>
      <c r="U85" s="29">
        <v>110</v>
      </c>
      <c r="V85" s="29"/>
      <c r="W85" s="30">
        <v>6</v>
      </c>
      <c r="X85" s="31">
        <v>2</v>
      </c>
      <c r="Y85" s="24">
        <v>-0.25</v>
      </c>
      <c r="Z85" s="89" t="str">
        <f>C85&amp;"+"&amp;J85</f>
        <v>5+6</v>
      </c>
      <c r="AA85" s="90">
        <f>IF(AND(H85&gt;0,H85&lt;1),2*H85,MATCH(A85,{-40000,-0.4999999999,0.5,40000},1)-1)</f>
        <v>2</v>
      </c>
      <c r="AB85" s="86">
        <f>IF(AND(I85&gt;0,I85&lt;1),2*I85,MATCH(L85,{-40000,-0.4999999999,0.5,40000},1)-1)</f>
        <v>0</v>
      </c>
      <c r="AC85" s="89" t="str">
        <f>P85&amp;"+"&amp;W85</f>
        <v>5+6</v>
      </c>
      <c r="AD85" s="90">
        <f>IF(AND(U85&gt;0,U85&lt;1),2*U85,MATCH(N85,{-40000,-0.4999999999,0.5,40000},1)-1)</f>
        <v>1</v>
      </c>
      <c r="AE85" s="86">
        <f>IF(AND(V85&gt;0,V85&lt;1),2*V85,MATCH(Y85,{-40000,-0.4999999999,0.5,40000},1)-1)</f>
        <v>1</v>
      </c>
    </row>
    <row r="86" spans="1:31" ht="16.5" customHeight="1">
      <c r="A86" s="24">
        <v>-2.5</v>
      </c>
      <c r="B86" s="25">
        <v>1</v>
      </c>
      <c r="C86" s="26">
        <v>4</v>
      </c>
      <c r="D86" s="154" t="s">
        <v>157</v>
      </c>
      <c r="E86" s="27" t="s">
        <v>53</v>
      </c>
      <c r="F86" s="153" t="s">
        <v>214</v>
      </c>
      <c r="G86" s="147">
        <v>11</v>
      </c>
      <c r="H86" s="29"/>
      <c r="I86" s="29">
        <v>600</v>
      </c>
      <c r="J86" s="30">
        <v>7</v>
      </c>
      <c r="K86" s="31">
        <v>3</v>
      </c>
      <c r="L86" s="24">
        <v>2.5</v>
      </c>
      <c r="M86" s="9"/>
      <c r="N86" s="24">
        <v>1.25</v>
      </c>
      <c r="O86" s="25">
        <v>4</v>
      </c>
      <c r="P86" s="26">
        <v>4</v>
      </c>
      <c r="Q86" s="154" t="s">
        <v>231</v>
      </c>
      <c r="R86" s="27" t="s">
        <v>52</v>
      </c>
      <c r="S86" s="28" t="s">
        <v>179</v>
      </c>
      <c r="T86" s="147">
        <v>9</v>
      </c>
      <c r="U86" s="29">
        <v>140</v>
      </c>
      <c r="V86" s="29"/>
      <c r="W86" s="30">
        <v>7</v>
      </c>
      <c r="X86" s="31">
        <v>0</v>
      </c>
      <c r="Y86" s="24">
        <v>-1.25</v>
      </c>
      <c r="Z86" s="91" t="str">
        <f>C86&amp;"+"&amp;J86</f>
        <v>4+7</v>
      </c>
      <c r="AA86" s="92">
        <f>IF(AND(H86&gt;0,H86&lt;1),2*H86,MATCH(A86,{-40000,-0.4999999999,0.5,40000},1)-1)</f>
        <v>0</v>
      </c>
      <c r="AB86" s="87">
        <f>IF(AND(I86&gt;0,I86&lt;1),2*I86,MATCH(L86,{-40000,-0.4999999999,0.5,40000},1)-1)</f>
        <v>2</v>
      </c>
      <c r="AC86" s="91" t="str">
        <f>P86&amp;"+"&amp;W86</f>
        <v>4+7</v>
      </c>
      <c r="AD86" s="92">
        <f>IF(AND(U86&gt;0,U86&lt;1),2*U86,MATCH(N86,{-40000,-0.4999999999,0.5,40000},1)-1)</f>
        <v>2</v>
      </c>
      <c r="AE86" s="87">
        <f>IF(AND(V86&gt;0,V86&lt;1),2*V86,MATCH(Y86,{-40000,-0.4999999999,0.5,40000},1)-1)</f>
        <v>0</v>
      </c>
    </row>
    <row r="87" spans="1:31" ht="16.5" customHeight="1">
      <c r="A87" s="24">
        <v>-2.5</v>
      </c>
      <c r="B87" s="25">
        <v>1</v>
      </c>
      <c r="C87" s="26">
        <v>2</v>
      </c>
      <c r="D87" s="138" t="s">
        <v>105</v>
      </c>
      <c r="E87" s="27" t="s">
        <v>53</v>
      </c>
      <c r="F87" s="153" t="s">
        <v>215</v>
      </c>
      <c r="G87" s="147">
        <v>9</v>
      </c>
      <c r="H87" s="29"/>
      <c r="I87" s="29">
        <v>600</v>
      </c>
      <c r="J87" s="30">
        <v>3</v>
      </c>
      <c r="K87" s="31">
        <v>3</v>
      </c>
      <c r="L87" s="24">
        <v>2.5</v>
      </c>
      <c r="M87" s="9"/>
      <c r="N87" s="24">
        <v>-1.75</v>
      </c>
      <c r="O87" s="25">
        <v>0</v>
      </c>
      <c r="P87" s="26">
        <v>2</v>
      </c>
      <c r="Q87" s="138" t="s">
        <v>195</v>
      </c>
      <c r="R87" s="27" t="s">
        <v>54</v>
      </c>
      <c r="S87" s="28" t="s">
        <v>232</v>
      </c>
      <c r="T87" s="147">
        <v>6</v>
      </c>
      <c r="U87" s="29">
        <v>50</v>
      </c>
      <c r="V87" s="29"/>
      <c r="W87" s="30">
        <v>3</v>
      </c>
      <c r="X87" s="31">
        <v>4</v>
      </c>
      <c r="Y87" s="24">
        <v>1.75</v>
      </c>
      <c r="Z87" s="93" t="str">
        <f>C87&amp;"+"&amp;J87</f>
        <v>2+3</v>
      </c>
      <c r="AA87" s="94">
        <f>IF(AND(H87&gt;0,H87&lt;1),2*H87,MATCH(A87,{-40000,-0.4999999999,0.5,40000},1)-1)</f>
        <v>0</v>
      </c>
      <c r="AB87" s="88">
        <f>IF(AND(I87&gt;0,I87&lt;1),2*I87,MATCH(L87,{-40000,-0.4999999999,0.5,40000},1)-1)</f>
        <v>2</v>
      </c>
      <c r="AC87" s="93" t="str">
        <f>P87&amp;"+"&amp;W87</f>
        <v>2+3</v>
      </c>
      <c r="AD87" s="94">
        <f>IF(AND(U87&gt;0,U87&lt;1),2*U87,MATCH(N87,{-40000,-0.4999999999,0.5,40000},1)-1)</f>
        <v>0</v>
      </c>
      <c r="AE87" s="88">
        <f>IF(AND(V87&gt;0,V87&lt;1),2*V87,MATCH(Y87,{-40000,-0.4999999999,0.5,40000},1)-1)</f>
        <v>2</v>
      </c>
    </row>
    <row r="88" spans="1:25" ht="18.75" customHeight="1">
      <c r="A88" s="140"/>
      <c r="B88" s="141"/>
      <c r="C88" s="142"/>
      <c r="D88" s="143"/>
      <c r="E88" s="144"/>
      <c r="H88" s="146"/>
      <c r="I88" s="146"/>
      <c r="J88" s="142"/>
      <c r="K88" s="141"/>
      <c r="L88" s="140"/>
      <c r="M88" s="9"/>
      <c r="N88" s="140"/>
      <c r="O88" s="141"/>
      <c r="P88" s="142"/>
      <c r="Q88" s="143"/>
      <c r="R88" s="144"/>
      <c r="S88" s="145"/>
      <c r="T88" s="145"/>
      <c r="U88" s="146"/>
      <c r="V88" s="146"/>
      <c r="W88" s="142"/>
      <c r="X88" s="141"/>
      <c r="Y88" s="140"/>
    </row>
    <row r="89" spans="1:25" s="57" customFormat="1" ht="15">
      <c r="A89" s="2"/>
      <c r="B89" s="3" t="s">
        <v>2</v>
      </c>
      <c r="C89" s="4"/>
      <c r="D89" s="3"/>
      <c r="E89" s="5" t="s">
        <v>30</v>
      </c>
      <c r="F89" s="1"/>
      <c r="G89" s="1"/>
      <c r="H89" s="6" t="s">
        <v>4</v>
      </c>
      <c r="I89" s="6"/>
      <c r="J89" s="7" t="s">
        <v>5</v>
      </c>
      <c r="K89" s="7"/>
      <c r="L89" s="8"/>
      <c r="M89" s="9">
        <v>150</v>
      </c>
      <c r="N89" s="2"/>
      <c r="O89" s="3" t="s">
        <v>2</v>
      </c>
      <c r="P89" s="4"/>
      <c r="Q89" s="3"/>
      <c r="R89" s="5" t="s">
        <v>31</v>
      </c>
      <c r="S89" s="1"/>
      <c r="T89" s="1"/>
      <c r="U89" s="6" t="s">
        <v>4</v>
      </c>
      <c r="V89" s="6"/>
      <c r="W89" s="7" t="s">
        <v>0</v>
      </c>
      <c r="X89" s="7"/>
      <c r="Y89" s="8"/>
    </row>
    <row r="90" spans="1:25" s="57" customFormat="1" ht="12.75">
      <c r="A90" s="11"/>
      <c r="B90" s="11"/>
      <c r="C90" s="12"/>
      <c r="D90" s="13"/>
      <c r="E90" s="13"/>
      <c r="F90" s="13"/>
      <c r="G90" s="13"/>
      <c r="H90" s="14" t="s">
        <v>7</v>
      </c>
      <c r="I90" s="14"/>
      <c r="J90" s="7" t="s">
        <v>24</v>
      </c>
      <c r="K90" s="7"/>
      <c r="L90" s="8"/>
      <c r="M90" s="9">
        <v>150</v>
      </c>
      <c r="N90" s="11"/>
      <c r="O90" s="11"/>
      <c r="P90" s="12"/>
      <c r="Q90" s="13"/>
      <c r="R90" s="13"/>
      <c r="S90" s="13"/>
      <c r="T90" s="13"/>
      <c r="U90" s="14" t="s">
        <v>7</v>
      </c>
      <c r="V90" s="14"/>
      <c r="W90" s="7" t="s">
        <v>25</v>
      </c>
      <c r="X90" s="7"/>
      <c r="Y90" s="8"/>
    </row>
    <row r="91" spans="1:25" s="57" customFormat="1" ht="4.5" customHeight="1">
      <c r="A91" s="98"/>
      <c r="B91" s="99"/>
      <c r="C91" s="100"/>
      <c r="D91" s="101"/>
      <c r="E91" s="102"/>
      <c r="F91" s="103"/>
      <c r="G91" s="103"/>
      <c r="H91" s="104"/>
      <c r="I91" s="104"/>
      <c r="J91" s="100"/>
      <c r="K91" s="99"/>
      <c r="L91" s="105"/>
      <c r="M91" s="9"/>
      <c r="N91" s="98"/>
      <c r="O91" s="99"/>
      <c r="P91" s="100"/>
      <c r="Q91" s="101"/>
      <c r="R91" s="102"/>
      <c r="S91" s="103"/>
      <c r="T91" s="103"/>
      <c r="U91" s="104"/>
      <c r="V91" s="104"/>
      <c r="W91" s="100"/>
      <c r="X91" s="99"/>
      <c r="Y91" s="105"/>
    </row>
    <row r="92" spans="1:25" s="56" customFormat="1" ht="12.75" customHeight="1">
      <c r="A92" s="106"/>
      <c r="B92" s="107"/>
      <c r="C92" s="108"/>
      <c r="D92" s="109"/>
      <c r="E92" s="110" t="s">
        <v>48</v>
      </c>
      <c r="F92" s="111" t="s">
        <v>233</v>
      </c>
      <c r="G92" s="111"/>
      <c r="H92" s="112"/>
      <c r="I92" s="73"/>
      <c r="J92" s="73"/>
      <c r="K92" s="74"/>
      <c r="L92" s="75"/>
      <c r="M92" s="113"/>
      <c r="N92" s="106"/>
      <c r="O92" s="107"/>
      <c r="P92" s="108"/>
      <c r="Q92" s="109"/>
      <c r="R92" s="110" t="s">
        <v>48</v>
      </c>
      <c r="S92" s="111" t="s">
        <v>248</v>
      </c>
      <c r="T92" s="111"/>
      <c r="U92" s="112"/>
      <c r="V92" s="73"/>
      <c r="W92" s="73"/>
      <c r="X92" s="74"/>
      <c r="Y92" s="75"/>
    </row>
    <row r="93" spans="1:25" s="56" customFormat="1" ht="12.75" customHeight="1">
      <c r="A93" s="106"/>
      <c r="B93" s="107"/>
      <c r="C93" s="108"/>
      <c r="D93" s="109"/>
      <c r="E93" s="114" t="s">
        <v>49</v>
      </c>
      <c r="F93" s="111" t="s">
        <v>234</v>
      </c>
      <c r="G93" s="111"/>
      <c r="H93" s="115"/>
      <c r="I93" s="73"/>
      <c r="J93" s="76"/>
      <c r="K93" s="77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11.1</v>
      </c>
      <c r="L93" s="78"/>
      <c r="M93" s="113"/>
      <c r="N93" s="106"/>
      <c r="O93" s="107"/>
      <c r="P93" s="108"/>
      <c r="Q93" s="109"/>
      <c r="R93" s="114" t="s">
        <v>49</v>
      </c>
      <c r="S93" s="111" t="s">
        <v>249</v>
      </c>
      <c r="T93" s="111"/>
      <c r="U93" s="115"/>
      <c r="V93" s="73"/>
      <c r="W93" s="76"/>
      <c r="X93" s="77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13.1</v>
      </c>
      <c r="Y93" s="78"/>
    </row>
    <row r="94" spans="1:25" s="56" customFormat="1" ht="12.75" customHeight="1">
      <c r="A94" s="106"/>
      <c r="B94" s="107"/>
      <c r="C94" s="108"/>
      <c r="D94" s="109"/>
      <c r="E94" s="114" t="s">
        <v>50</v>
      </c>
      <c r="F94" s="111" t="s">
        <v>235</v>
      </c>
      <c r="G94" s="111"/>
      <c r="H94" s="112"/>
      <c r="I94" s="73"/>
      <c r="J94" s="79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77" t="str">
        <f>IF(K93="","","+")</f>
        <v>+</v>
      </c>
      <c r="L94" s="80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5.1</v>
      </c>
      <c r="M94" s="113"/>
      <c r="N94" s="106"/>
      <c r="O94" s="107"/>
      <c r="P94" s="108"/>
      <c r="Q94" s="109"/>
      <c r="R94" s="114" t="s">
        <v>50</v>
      </c>
      <c r="S94" s="111" t="s">
        <v>250</v>
      </c>
      <c r="T94" s="111"/>
      <c r="U94" s="112"/>
      <c r="V94" s="73"/>
      <c r="W94" s="79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8.1</v>
      </c>
      <c r="X94" s="77" t="str">
        <f>IF(X93="","","+")</f>
        <v>+</v>
      </c>
      <c r="Y94" s="80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56" customFormat="1" ht="12.75" customHeight="1">
      <c r="A95" s="106"/>
      <c r="B95" s="107"/>
      <c r="C95" s="108"/>
      <c r="D95" s="109"/>
      <c r="E95" s="110" t="s">
        <v>51</v>
      </c>
      <c r="F95" s="111" t="s">
        <v>8</v>
      </c>
      <c r="G95" s="111"/>
      <c r="H95" s="112"/>
      <c r="I95" s="73"/>
      <c r="J95" s="76"/>
      <c r="K95" s="77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17.1</v>
      </c>
      <c r="L95" s="78"/>
      <c r="M95" s="113"/>
      <c r="N95" s="106"/>
      <c r="O95" s="107"/>
      <c r="P95" s="108"/>
      <c r="Q95" s="109"/>
      <c r="R95" s="110" t="s">
        <v>51</v>
      </c>
      <c r="S95" s="111" t="s">
        <v>251</v>
      </c>
      <c r="T95" s="111"/>
      <c r="U95" s="112"/>
      <c r="V95" s="73"/>
      <c r="W95" s="76"/>
      <c r="X95" s="77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12.1</v>
      </c>
      <c r="Y95" s="78"/>
    </row>
    <row r="96" spans="1:25" s="56" customFormat="1" ht="12.75" customHeight="1">
      <c r="A96" s="116" t="s">
        <v>48</v>
      </c>
      <c r="B96" s="164" t="s">
        <v>244</v>
      </c>
      <c r="C96" s="108"/>
      <c r="D96" s="109"/>
      <c r="E96" s="57"/>
      <c r="F96" s="112"/>
      <c r="G96" s="110" t="s">
        <v>48</v>
      </c>
      <c r="H96" s="118" t="s">
        <v>236</v>
      </c>
      <c r="J96" s="112"/>
      <c r="K96" s="115"/>
      <c r="L96" s="75"/>
      <c r="M96" s="113"/>
      <c r="N96" s="116" t="s">
        <v>48</v>
      </c>
      <c r="O96" s="117" t="s">
        <v>260</v>
      </c>
      <c r="P96" s="108"/>
      <c r="Q96" s="109"/>
      <c r="R96" s="57"/>
      <c r="S96" s="112"/>
      <c r="T96" s="110" t="s">
        <v>48</v>
      </c>
      <c r="U96" s="118" t="s">
        <v>252</v>
      </c>
      <c r="W96" s="112"/>
      <c r="X96" s="115"/>
      <c r="Y96" s="75"/>
    </row>
    <row r="97" spans="1:25" s="56" customFormat="1" ht="12.75" customHeight="1">
      <c r="A97" s="119" t="s">
        <v>49</v>
      </c>
      <c r="B97" s="117" t="s">
        <v>98</v>
      </c>
      <c r="C97" s="120"/>
      <c r="D97" s="109"/>
      <c r="E97" s="57"/>
      <c r="F97" s="121"/>
      <c r="G97" s="114" t="s">
        <v>49</v>
      </c>
      <c r="H97" s="118" t="s">
        <v>237</v>
      </c>
      <c r="J97" s="112"/>
      <c r="K97" s="115"/>
      <c r="L97" s="75"/>
      <c r="M97" s="113"/>
      <c r="N97" s="119" t="s">
        <v>49</v>
      </c>
      <c r="O97" s="117" t="s">
        <v>261</v>
      </c>
      <c r="P97" s="120"/>
      <c r="Q97" s="109"/>
      <c r="R97" s="57"/>
      <c r="S97" s="121"/>
      <c r="T97" s="114" t="s">
        <v>49</v>
      </c>
      <c r="U97" s="162" t="s">
        <v>253</v>
      </c>
      <c r="W97" s="112"/>
      <c r="X97" s="115"/>
      <c r="Y97" s="75"/>
    </row>
    <row r="98" spans="1:25" s="56" customFormat="1" ht="12.75" customHeight="1">
      <c r="A98" s="119" t="s">
        <v>50</v>
      </c>
      <c r="B98" s="117" t="s">
        <v>220</v>
      </c>
      <c r="C98" s="108"/>
      <c r="D98" s="109"/>
      <c r="E98" s="57"/>
      <c r="F98" s="121"/>
      <c r="G98" s="114" t="s">
        <v>50</v>
      </c>
      <c r="H98" s="118" t="s">
        <v>238</v>
      </c>
      <c r="J98" s="112"/>
      <c r="K98" s="112"/>
      <c r="L98" s="75"/>
      <c r="M98" s="113"/>
      <c r="N98" s="119" t="s">
        <v>50</v>
      </c>
      <c r="O98" s="117" t="s">
        <v>115</v>
      </c>
      <c r="P98" s="108"/>
      <c r="Q98" s="109"/>
      <c r="R98" s="57"/>
      <c r="S98" s="121"/>
      <c r="T98" s="114" t="s">
        <v>50</v>
      </c>
      <c r="U98" s="118" t="s">
        <v>254</v>
      </c>
      <c r="W98" s="112"/>
      <c r="X98" s="112"/>
      <c r="Y98" s="75"/>
    </row>
    <row r="99" spans="1:25" s="56" customFormat="1" ht="12.75" customHeight="1">
      <c r="A99" s="116" t="s">
        <v>51</v>
      </c>
      <c r="B99" s="117" t="s">
        <v>245</v>
      </c>
      <c r="C99" s="120"/>
      <c r="D99" s="109"/>
      <c r="E99" s="57"/>
      <c r="F99" s="112"/>
      <c r="G99" s="110" t="s">
        <v>51</v>
      </c>
      <c r="H99" s="118" t="s">
        <v>239</v>
      </c>
      <c r="J99" s="61"/>
      <c r="K99" s="63" t="s">
        <v>55</v>
      </c>
      <c r="L99" s="62"/>
      <c r="M99" s="113"/>
      <c r="N99" s="116" t="s">
        <v>51</v>
      </c>
      <c r="O99" s="164" t="s">
        <v>262</v>
      </c>
      <c r="P99" s="120"/>
      <c r="Q99" s="109"/>
      <c r="R99" s="57"/>
      <c r="S99" s="112"/>
      <c r="T99" s="110" t="s">
        <v>51</v>
      </c>
      <c r="U99" s="118" t="s">
        <v>255</v>
      </c>
      <c r="W99" s="61"/>
      <c r="X99" s="63" t="s">
        <v>55</v>
      </c>
      <c r="Y99" s="62"/>
    </row>
    <row r="100" spans="1:25" s="56" customFormat="1" ht="12.75" customHeight="1">
      <c r="A100" s="122"/>
      <c r="B100" s="120"/>
      <c r="C100" s="110"/>
      <c r="D100" s="109"/>
      <c r="E100" s="110" t="s">
        <v>48</v>
      </c>
      <c r="F100" s="111" t="s">
        <v>240</v>
      </c>
      <c r="G100" s="111"/>
      <c r="H100" s="112"/>
      <c r="I100" s="123"/>
      <c r="J100" s="64" t="s">
        <v>52</v>
      </c>
      <c r="K100" s="163" t="s">
        <v>452</v>
      </c>
      <c r="L100" s="62"/>
      <c r="M100" s="113"/>
      <c r="N100" s="122"/>
      <c r="O100" s="120"/>
      <c r="P100" s="110"/>
      <c r="Q100" s="109"/>
      <c r="R100" s="110" t="s">
        <v>48</v>
      </c>
      <c r="S100" s="111" t="s">
        <v>256</v>
      </c>
      <c r="T100" s="111"/>
      <c r="U100" s="112"/>
      <c r="V100" s="123"/>
      <c r="W100" s="64" t="s">
        <v>52</v>
      </c>
      <c r="X100" s="163" t="s">
        <v>456</v>
      </c>
      <c r="Y100" s="62"/>
    </row>
    <row r="101" spans="1:25" s="56" customFormat="1" ht="12.75" customHeight="1">
      <c r="A101" s="106"/>
      <c r="B101" s="65" t="s">
        <v>56</v>
      </c>
      <c r="C101" s="108"/>
      <c r="D101" s="109"/>
      <c r="E101" s="114" t="s">
        <v>49</v>
      </c>
      <c r="F101" s="111" t="s">
        <v>241</v>
      </c>
      <c r="G101" s="111"/>
      <c r="H101" s="112"/>
      <c r="I101" s="73"/>
      <c r="J101" s="64" t="s">
        <v>46</v>
      </c>
      <c r="K101" s="72" t="s">
        <v>452</v>
      </c>
      <c r="L101" s="62"/>
      <c r="M101" s="113"/>
      <c r="N101" s="106"/>
      <c r="O101" s="65" t="s">
        <v>56</v>
      </c>
      <c r="P101" s="108"/>
      <c r="Q101" s="109"/>
      <c r="R101" s="114" t="s">
        <v>49</v>
      </c>
      <c r="S101" s="111" t="s">
        <v>257</v>
      </c>
      <c r="T101" s="111"/>
      <c r="U101" s="112"/>
      <c r="V101" s="73"/>
      <c r="W101" s="64" t="s">
        <v>46</v>
      </c>
      <c r="X101" s="72" t="s">
        <v>456</v>
      </c>
      <c r="Y101" s="62"/>
    </row>
    <row r="102" spans="1:25" s="56" customFormat="1" ht="12.75" customHeight="1">
      <c r="A102" s="106"/>
      <c r="B102" s="65" t="s">
        <v>455</v>
      </c>
      <c r="C102" s="108"/>
      <c r="D102" s="109"/>
      <c r="E102" s="114" t="s">
        <v>50</v>
      </c>
      <c r="F102" s="111" t="s">
        <v>242</v>
      </c>
      <c r="G102" s="111"/>
      <c r="H102" s="115"/>
      <c r="I102" s="73"/>
      <c r="J102" s="64" t="s">
        <v>54</v>
      </c>
      <c r="K102" s="72" t="s">
        <v>453</v>
      </c>
      <c r="L102" s="62"/>
      <c r="M102" s="113"/>
      <c r="N102" s="106"/>
      <c r="O102" s="65" t="s">
        <v>458</v>
      </c>
      <c r="P102" s="108"/>
      <c r="Q102" s="109"/>
      <c r="R102" s="114" t="s">
        <v>50</v>
      </c>
      <c r="S102" s="165" t="s">
        <v>258</v>
      </c>
      <c r="T102" s="111"/>
      <c r="U102" s="115"/>
      <c r="V102" s="73"/>
      <c r="W102" s="64" t="s">
        <v>54</v>
      </c>
      <c r="X102" s="72" t="s">
        <v>457</v>
      </c>
      <c r="Y102" s="62"/>
    </row>
    <row r="103" spans="1:25" s="56" customFormat="1" ht="12.75" customHeight="1">
      <c r="A103" s="124"/>
      <c r="B103" s="125"/>
      <c r="C103" s="125"/>
      <c r="D103" s="109"/>
      <c r="E103" s="110" t="s">
        <v>51</v>
      </c>
      <c r="F103" s="117" t="s">
        <v>243</v>
      </c>
      <c r="G103" s="117"/>
      <c r="H103" s="125"/>
      <c r="I103" s="125"/>
      <c r="J103" s="66" t="s">
        <v>53</v>
      </c>
      <c r="K103" s="72" t="s">
        <v>454</v>
      </c>
      <c r="L103" s="67"/>
      <c r="M103" s="126"/>
      <c r="N103" s="124"/>
      <c r="O103" s="125"/>
      <c r="P103" s="125"/>
      <c r="Q103" s="109"/>
      <c r="R103" s="110" t="s">
        <v>51</v>
      </c>
      <c r="S103" s="117" t="s">
        <v>259</v>
      </c>
      <c r="T103" s="117"/>
      <c r="U103" s="125"/>
      <c r="V103" s="125"/>
      <c r="W103" s="66" t="s">
        <v>53</v>
      </c>
      <c r="X103" s="72" t="s">
        <v>457</v>
      </c>
      <c r="Y103" s="67"/>
    </row>
    <row r="104" spans="1:25" ht="4.5" customHeight="1">
      <c r="A104" s="127"/>
      <c r="B104" s="128"/>
      <c r="C104" s="129"/>
      <c r="D104" s="130"/>
      <c r="E104" s="131"/>
      <c r="F104" s="132"/>
      <c r="G104" s="132"/>
      <c r="H104" s="133"/>
      <c r="I104" s="133"/>
      <c r="J104" s="129"/>
      <c r="K104" s="128"/>
      <c r="L104" s="134"/>
      <c r="N104" s="127"/>
      <c r="O104" s="128"/>
      <c r="P104" s="129"/>
      <c r="Q104" s="130"/>
      <c r="R104" s="131"/>
      <c r="S104" s="132"/>
      <c r="T104" s="132"/>
      <c r="U104" s="133"/>
      <c r="V104" s="133"/>
      <c r="W104" s="129"/>
      <c r="X104" s="128"/>
      <c r="Y104" s="134"/>
    </row>
    <row r="105" spans="1:31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48" t="s">
        <v>73</v>
      </c>
      <c r="G105" s="18" t="s">
        <v>13</v>
      </c>
      <c r="H105" s="19" t="s">
        <v>14</v>
      </c>
      <c r="I105" s="20"/>
      <c r="J105" s="17" t="s">
        <v>15</v>
      </c>
      <c r="K105" s="18" t="s">
        <v>10</v>
      </c>
      <c r="L105" s="16" t="s">
        <v>16</v>
      </c>
      <c r="M105" s="9">
        <v>150</v>
      </c>
      <c r="N105" s="16"/>
      <c r="O105" s="16" t="s">
        <v>10</v>
      </c>
      <c r="P105" s="17"/>
      <c r="Q105" s="18" t="s">
        <v>11</v>
      </c>
      <c r="R105" s="18" t="s">
        <v>12</v>
      </c>
      <c r="S105" s="148" t="s">
        <v>73</v>
      </c>
      <c r="T105" s="18" t="s">
        <v>13</v>
      </c>
      <c r="U105" s="19" t="s">
        <v>14</v>
      </c>
      <c r="V105" s="20"/>
      <c r="W105" s="17" t="s">
        <v>15</v>
      </c>
      <c r="X105" s="18" t="s">
        <v>10</v>
      </c>
      <c r="Y105" s="149" t="s">
        <v>16</v>
      </c>
      <c r="Z105" s="155" t="s">
        <v>62</v>
      </c>
      <c r="AA105" s="156"/>
      <c r="AB105" s="157"/>
      <c r="AC105" s="159" t="s">
        <v>63</v>
      </c>
      <c r="AD105" s="160"/>
      <c r="AE105" s="161"/>
    </row>
    <row r="106" spans="1:31" ht="12.75">
      <c r="A106" s="21" t="s">
        <v>16</v>
      </c>
      <c r="B106" s="135" t="s">
        <v>17</v>
      </c>
      <c r="C106" s="136" t="s">
        <v>18</v>
      </c>
      <c r="D106" s="137" t="s">
        <v>19</v>
      </c>
      <c r="E106" s="137" t="s">
        <v>20</v>
      </c>
      <c r="F106" s="137"/>
      <c r="G106" s="137"/>
      <c r="H106" s="23" t="s">
        <v>18</v>
      </c>
      <c r="I106" s="23" t="s">
        <v>15</v>
      </c>
      <c r="J106" s="22"/>
      <c r="K106" s="21" t="s">
        <v>17</v>
      </c>
      <c r="L106" s="21"/>
      <c r="M106" s="9">
        <v>150</v>
      </c>
      <c r="N106" s="21" t="s">
        <v>16</v>
      </c>
      <c r="O106" s="21" t="s">
        <v>17</v>
      </c>
      <c r="P106" s="22" t="s">
        <v>18</v>
      </c>
      <c r="Q106" s="150" t="s">
        <v>19</v>
      </c>
      <c r="R106" s="150" t="s">
        <v>20</v>
      </c>
      <c r="S106" s="150"/>
      <c r="T106" s="150"/>
      <c r="U106" s="23" t="s">
        <v>18</v>
      </c>
      <c r="V106" s="23" t="s">
        <v>15</v>
      </c>
      <c r="W106" s="22"/>
      <c r="X106" s="21" t="s">
        <v>17</v>
      </c>
      <c r="Y106" s="151"/>
      <c r="Z106" s="95" t="s">
        <v>61</v>
      </c>
      <c r="AA106" s="158" t="s">
        <v>66</v>
      </c>
      <c r="AB106" s="157"/>
      <c r="AC106" s="95" t="s">
        <v>61</v>
      </c>
      <c r="AD106" s="160" t="s">
        <v>66</v>
      </c>
      <c r="AE106" s="161"/>
    </row>
    <row r="107" spans="1:31" ht="16.5" customHeight="1">
      <c r="A107" s="24">
        <v>8.25</v>
      </c>
      <c r="B107" s="25">
        <v>4</v>
      </c>
      <c r="C107" s="26">
        <v>5</v>
      </c>
      <c r="D107" s="138" t="s">
        <v>105</v>
      </c>
      <c r="E107" s="27" t="s">
        <v>46</v>
      </c>
      <c r="F107" s="153" t="s">
        <v>246</v>
      </c>
      <c r="G107" s="147">
        <v>11</v>
      </c>
      <c r="H107" s="29">
        <v>460</v>
      </c>
      <c r="I107" s="29"/>
      <c r="J107" s="30">
        <v>6</v>
      </c>
      <c r="K107" s="31">
        <v>0</v>
      </c>
      <c r="L107" s="24">
        <v>-8.25</v>
      </c>
      <c r="M107" s="9"/>
      <c r="N107" s="24">
        <v>0.25</v>
      </c>
      <c r="O107" s="25">
        <v>3</v>
      </c>
      <c r="P107" s="26">
        <v>3</v>
      </c>
      <c r="Q107" s="138" t="s">
        <v>177</v>
      </c>
      <c r="R107" s="27" t="s">
        <v>52</v>
      </c>
      <c r="S107" s="153" t="s">
        <v>106</v>
      </c>
      <c r="T107" s="147">
        <v>11</v>
      </c>
      <c r="U107" s="29">
        <v>650</v>
      </c>
      <c r="V107" s="29"/>
      <c r="W107" s="30">
        <v>6</v>
      </c>
      <c r="X107" s="31">
        <v>1</v>
      </c>
      <c r="Y107" s="24">
        <v>-0.25</v>
      </c>
      <c r="Z107" s="89" t="str">
        <f>C107&amp;"+"&amp;J107</f>
        <v>5+6</v>
      </c>
      <c r="AA107" s="90">
        <f>IF(AND(H107&gt;0,H107&lt;1),2*H107,MATCH(A107,{-40000,-0.4999999999,0.5,40000},1)-1)</f>
        <v>2</v>
      </c>
      <c r="AB107" s="86">
        <f>IF(AND(I107&gt;0,I107&lt;1),2*I107,MATCH(L107,{-40000,-0.4999999999,0.5,40000},1)-1)</f>
        <v>0</v>
      </c>
      <c r="AC107" s="89" t="str">
        <f>P107&amp;"+"&amp;W107</f>
        <v>3+6</v>
      </c>
      <c r="AD107" s="90">
        <f>IF(AND(U107&gt;0,U107&lt;1),2*U107,MATCH(N107,{-40000,-0.4999999999,0.5,40000},1)-1)</f>
        <v>1</v>
      </c>
      <c r="AE107" s="86">
        <f>IF(AND(V107&gt;0,V107&lt;1),2*V107,MATCH(Y107,{-40000,-0.4999999999,0.5,40000},1)-1)</f>
        <v>1</v>
      </c>
    </row>
    <row r="108" spans="1:31" ht="16.5" customHeight="1">
      <c r="A108" s="24">
        <v>-2.25</v>
      </c>
      <c r="B108" s="25">
        <v>2</v>
      </c>
      <c r="C108" s="26">
        <v>4</v>
      </c>
      <c r="D108" s="154" t="s">
        <v>105</v>
      </c>
      <c r="E108" s="27" t="s">
        <v>46</v>
      </c>
      <c r="F108" s="28" t="s">
        <v>197</v>
      </c>
      <c r="G108" s="147">
        <v>8</v>
      </c>
      <c r="H108" s="29"/>
      <c r="I108" s="29">
        <v>50</v>
      </c>
      <c r="J108" s="30">
        <v>7</v>
      </c>
      <c r="K108" s="31">
        <v>2</v>
      </c>
      <c r="L108" s="24">
        <v>2.25</v>
      </c>
      <c r="M108" s="9"/>
      <c r="N108" s="24">
        <v>0.25</v>
      </c>
      <c r="O108" s="25">
        <v>3</v>
      </c>
      <c r="P108" s="26">
        <v>5</v>
      </c>
      <c r="Q108" s="154" t="s">
        <v>177</v>
      </c>
      <c r="R108" s="27" t="s">
        <v>46</v>
      </c>
      <c r="S108" s="153" t="s">
        <v>263</v>
      </c>
      <c r="T108" s="147">
        <v>11</v>
      </c>
      <c r="U108" s="29">
        <v>650</v>
      </c>
      <c r="V108" s="29"/>
      <c r="W108" s="30">
        <v>2</v>
      </c>
      <c r="X108" s="31">
        <v>1</v>
      </c>
      <c r="Y108" s="24">
        <v>-0.25</v>
      </c>
      <c r="Z108" s="91" t="str">
        <f>C108&amp;"+"&amp;J108</f>
        <v>4+7</v>
      </c>
      <c r="AA108" s="92">
        <f>IF(AND(H108&gt;0,H108&lt;1),2*H108,MATCH(A108,{-40000,-0.4999999999,0.5,40000},1)-1)</f>
        <v>0</v>
      </c>
      <c r="AB108" s="87">
        <f>IF(AND(I108&gt;0,I108&lt;1),2*I108,MATCH(L108,{-40000,-0.4999999999,0.5,40000},1)-1)</f>
        <v>2</v>
      </c>
      <c r="AC108" s="91" t="str">
        <f>P108&amp;"+"&amp;W108</f>
        <v>5+2</v>
      </c>
      <c r="AD108" s="92">
        <f>IF(AND(U108&gt;0,U108&lt;1),2*U108,MATCH(N108,{-40000,-0.4999999999,0.5,40000},1)-1)</f>
        <v>1</v>
      </c>
      <c r="AE108" s="87">
        <f>IF(AND(V108&gt;0,V108&lt;1),2*V108,MATCH(Y108,{-40000,-0.4999999999,0.5,40000},1)-1)</f>
        <v>1</v>
      </c>
    </row>
    <row r="109" spans="1:31" ht="16.5" customHeight="1">
      <c r="A109" s="24">
        <v>-3.75</v>
      </c>
      <c r="B109" s="25">
        <v>0</v>
      </c>
      <c r="C109" s="26">
        <v>2</v>
      </c>
      <c r="D109" s="138" t="s">
        <v>247</v>
      </c>
      <c r="E109" s="27" t="s">
        <v>52</v>
      </c>
      <c r="F109" s="28" t="s">
        <v>194</v>
      </c>
      <c r="G109" s="147">
        <v>10</v>
      </c>
      <c r="H109" s="29"/>
      <c r="I109" s="29">
        <v>100</v>
      </c>
      <c r="J109" s="30">
        <v>3</v>
      </c>
      <c r="K109" s="31">
        <v>4</v>
      </c>
      <c r="L109" s="24">
        <v>3.75</v>
      </c>
      <c r="M109" s="9"/>
      <c r="N109" s="24">
        <v>-0.75</v>
      </c>
      <c r="O109" s="25">
        <v>0</v>
      </c>
      <c r="P109" s="26">
        <v>1</v>
      </c>
      <c r="Q109" s="138" t="s">
        <v>177</v>
      </c>
      <c r="R109" s="27" t="s">
        <v>52</v>
      </c>
      <c r="S109" s="153" t="s">
        <v>264</v>
      </c>
      <c r="T109" s="147">
        <v>10</v>
      </c>
      <c r="U109" s="29">
        <v>620</v>
      </c>
      <c r="V109" s="29"/>
      <c r="W109" s="30">
        <v>4</v>
      </c>
      <c r="X109" s="31">
        <v>4</v>
      </c>
      <c r="Y109" s="24">
        <v>0.75</v>
      </c>
      <c r="Z109" s="93" t="str">
        <f>C109&amp;"+"&amp;J109</f>
        <v>2+3</v>
      </c>
      <c r="AA109" s="94">
        <f>IF(AND(H109&gt;0,H109&lt;1),2*H109,MATCH(A109,{-40000,-0.4999999999,0.5,40000},1)-1)</f>
        <v>0</v>
      </c>
      <c r="AB109" s="88">
        <f>IF(AND(I109&gt;0,I109&lt;1),2*I109,MATCH(L109,{-40000,-0.4999999999,0.5,40000},1)-1)</f>
        <v>2</v>
      </c>
      <c r="AC109" s="93" t="str">
        <f>P109&amp;"+"&amp;W109</f>
        <v>1+4</v>
      </c>
      <c r="AD109" s="94">
        <f>IF(AND(U109&gt;0,U109&lt;1),2*U109,MATCH(N109,{-40000,-0.4999999999,0.5,40000},1)-1)</f>
        <v>0</v>
      </c>
      <c r="AE109" s="88">
        <f>IF(AND(V109&gt;0,V109&lt;1),2*V109,MATCH(Y109,{-40000,-0.4999999999,0.5,40000},1)-1)</f>
        <v>2</v>
      </c>
    </row>
    <row r="110" spans="1:25" ht="18.75" customHeight="1">
      <c r="A110" s="140"/>
      <c r="B110" s="141"/>
      <c r="C110" s="142"/>
      <c r="D110" s="143"/>
      <c r="E110" s="144"/>
      <c r="H110" s="146"/>
      <c r="I110" s="146"/>
      <c r="J110" s="142"/>
      <c r="K110" s="141"/>
      <c r="L110" s="140"/>
      <c r="M110" s="9"/>
      <c r="N110" s="140"/>
      <c r="O110" s="141"/>
      <c r="P110" s="142"/>
      <c r="Q110" s="143"/>
      <c r="R110" s="144"/>
      <c r="S110" s="145"/>
      <c r="T110" s="145"/>
      <c r="U110" s="146"/>
      <c r="V110" s="146"/>
      <c r="W110" s="142"/>
      <c r="X110" s="141"/>
      <c r="Y110" s="140"/>
    </row>
    <row r="111" spans="1:25" s="57" customFormat="1" ht="15">
      <c r="A111" s="2"/>
      <c r="B111" s="3" t="s">
        <v>2</v>
      </c>
      <c r="C111" s="4"/>
      <c r="D111" s="3"/>
      <c r="E111" s="5" t="s">
        <v>32</v>
      </c>
      <c r="F111" s="1"/>
      <c r="G111" s="1"/>
      <c r="H111" s="6" t="s">
        <v>4</v>
      </c>
      <c r="I111" s="6"/>
      <c r="J111" s="7" t="s">
        <v>22</v>
      </c>
      <c r="K111" s="7"/>
      <c r="L111" s="8"/>
      <c r="M111" s="9">
        <v>150</v>
      </c>
      <c r="N111" s="2"/>
      <c r="O111" s="3" t="s">
        <v>2</v>
      </c>
      <c r="P111" s="4"/>
      <c r="Q111" s="3"/>
      <c r="R111" s="5" t="s">
        <v>33</v>
      </c>
      <c r="S111" s="1"/>
      <c r="T111" s="1"/>
      <c r="U111" s="6" t="s">
        <v>4</v>
      </c>
      <c r="V111" s="6"/>
      <c r="W111" s="7" t="s">
        <v>1</v>
      </c>
      <c r="X111" s="7"/>
      <c r="Y111" s="8"/>
    </row>
    <row r="112" spans="1:25" s="57" customFormat="1" ht="12.75">
      <c r="A112" s="11"/>
      <c r="B112" s="11"/>
      <c r="C112" s="12"/>
      <c r="D112" s="13"/>
      <c r="E112" s="13"/>
      <c r="F112" s="13"/>
      <c r="G112" s="13"/>
      <c r="H112" s="14" t="s">
        <v>7</v>
      </c>
      <c r="I112" s="14"/>
      <c r="J112" s="7" t="s">
        <v>8</v>
      </c>
      <c r="K112" s="7"/>
      <c r="L112" s="8"/>
      <c r="M112" s="9">
        <v>150</v>
      </c>
      <c r="N112" s="11"/>
      <c r="O112" s="11"/>
      <c r="P112" s="12"/>
      <c r="Q112" s="13"/>
      <c r="R112" s="13"/>
      <c r="S112" s="13"/>
      <c r="T112" s="13"/>
      <c r="U112" s="14" t="s">
        <v>7</v>
      </c>
      <c r="V112" s="14"/>
      <c r="W112" s="7" t="s">
        <v>9</v>
      </c>
      <c r="X112" s="7"/>
      <c r="Y112" s="8"/>
    </row>
    <row r="113" spans="1:25" s="57" customFormat="1" ht="4.5" customHeight="1">
      <c r="A113" s="98"/>
      <c r="B113" s="99"/>
      <c r="C113" s="100"/>
      <c r="D113" s="101"/>
      <c r="E113" s="102"/>
      <c r="F113" s="103"/>
      <c r="G113" s="103"/>
      <c r="H113" s="104"/>
      <c r="I113" s="104"/>
      <c r="J113" s="100"/>
      <c r="K113" s="99"/>
      <c r="L113" s="105"/>
      <c r="M113" s="9"/>
      <c r="N113" s="98"/>
      <c r="O113" s="99"/>
      <c r="P113" s="100"/>
      <c r="Q113" s="101"/>
      <c r="R113" s="102"/>
      <c r="S113" s="103"/>
      <c r="T113" s="103"/>
      <c r="U113" s="104"/>
      <c r="V113" s="104"/>
      <c r="W113" s="100"/>
      <c r="X113" s="99"/>
      <c r="Y113" s="105"/>
    </row>
    <row r="114" spans="1:25" s="56" customFormat="1" ht="12.75" customHeight="1">
      <c r="A114" s="106"/>
      <c r="B114" s="107"/>
      <c r="C114" s="108"/>
      <c r="D114" s="109"/>
      <c r="E114" s="110" t="s">
        <v>48</v>
      </c>
      <c r="F114" s="111" t="s">
        <v>265</v>
      </c>
      <c r="G114" s="111"/>
      <c r="H114" s="112"/>
      <c r="I114" s="73"/>
      <c r="J114" s="73"/>
      <c r="K114" s="74"/>
      <c r="L114" s="75"/>
      <c r="M114" s="113"/>
      <c r="N114" s="106"/>
      <c r="O114" s="107"/>
      <c r="P114" s="108"/>
      <c r="Q114" s="109"/>
      <c r="R114" s="110" t="s">
        <v>48</v>
      </c>
      <c r="S114" s="111" t="s">
        <v>281</v>
      </c>
      <c r="T114" s="111"/>
      <c r="U114" s="112"/>
      <c r="V114" s="73"/>
      <c r="W114" s="73"/>
      <c r="X114" s="74"/>
      <c r="Y114" s="75"/>
    </row>
    <row r="115" spans="1:25" s="56" customFormat="1" ht="12.75" customHeight="1">
      <c r="A115" s="106"/>
      <c r="B115" s="107"/>
      <c r="C115" s="108"/>
      <c r="D115" s="109"/>
      <c r="E115" s="114" t="s">
        <v>49</v>
      </c>
      <c r="F115" s="165" t="s">
        <v>266</v>
      </c>
      <c r="G115" s="111"/>
      <c r="H115" s="115"/>
      <c r="I115" s="73"/>
      <c r="J115" s="76"/>
      <c r="K115" s="77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8.1</v>
      </c>
      <c r="L115" s="78"/>
      <c r="M115" s="113"/>
      <c r="N115" s="106"/>
      <c r="O115" s="107"/>
      <c r="P115" s="108"/>
      <c r="Q115" s="109"/>
      <c r="R115" s="114" t="s">
        <v>49</v>
      </c>
      <c r="S115" s="111" t="s">
        <v>282</v>
      </c>
      <c r="T115" s="111"/>
      <c r="U115" s="115"/>
      <c r="V115" s="73"/>
      <c r="W115" s="76"/>
      <c r="X115" s="77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12.1</v>
      </c>
      <c r="Y115" s="78"/>
    </row>
    <row r="116" spans="1:25" s="56" customFormat="1" ht="12.75" customHeight="1">
      <c r="A116" s="106"/>
      <c r="B116" s="107"/>
      <c r="C116" s="108"/>
      <c r="D116" s="109"/>
      <c r="E116" s="114" t="s">
        <v>50</v>
      </c>
      <c r="F116" s="111" t="s">
        <v>267</v>
      </c>
      <c r="G116" s="111"/>
      <c r="H116" s="112"/>
      <c r="I116" s="73"/>
      <c r="J116" s="79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18.1</v>
      </c>
      <c r="K116" s="77" t="str">
        <f>IF(K115="","","+")</f>
        <v>+</v>
      </c>
      <c r="L116" s="80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9.1</v>
      </c>
      <c r="M116" s="113"/>
      <c r="N116" s="106"/>
      <c r="O116" s="107"/>
      <c r="P116" s="108"/>
      <c r="Q116" s="109"/>
      <c r="R116" s="114" t="s">
        <v>50</v>
      </c>
      <c r="S116" s="111" t="s">
        <v>283</v>
      </c>
      <c r="T116" s="111"/>
      <c r="U116" s="112"/>
      <c r="V116" s="73"/>
      <c r="W116" s="79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12.1</v>
      </c>
      <c r="X116" s="77" t="str">
        <f>IF(X115="","","+")</f>
        <v>+</v>
      </c>
      <c r="Y116" s="80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5.1</v>
      </c>
    </row>
    <row r="117" spans="1:25" s="56" customFormat="1" ht="12.75" customHeight="1">
      <c r="A117" s="106"/>
      <c r="B117" s="107"/>
      <c r="C117" s="108"/>
      <c r="D117" s="109"/>
      <c r="E117" s="110" t="s">
        <v>51</v>
      </c>
      <c r="F117" s="165" t="s">
        <v>175</v>
      </c>
      <c r="G117" s="111"/>
      <c r="H117" s="112"/>
      <c r="I117" s="73"/>
      <c r="J117" s="76"/>
      <c r="K117" s="77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5.1</v>
      </c>
      <c r="L117" s="78"/>
      <c r="M117" s="113"/>
      <c r="N117" s="106"/>
      <c r="O117" s="107"/>
      <c r="P117" s="108"/>
      <c r="Q117" s="109"/>
      <c r="R117" s="110" t="s">
        <v>51</v>
      </c>
      <c r="S117" s="111" t="s">
        <v>102</v>
      </c>
      <c r="T117" s="111"/>
      <c r="U117" s="112"/>
      <c r="V117" s="73"/>
      <c r="W117" s="76"/>
      <c r="X117" s="77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11.1</v>
      </c>
      <c r="Y117" s="78"/>
    </row>
    <row r="118" spans="1:25" s="56" customFormat="1" ht="12.75" customHeight="1">
      <c r="A118" s="116" t="s">
        <v>48</v>
      </c>
      <c r="B118" s="117" t="s">
        <v>276</v>
      </c>
      <c r="C118" s="108"/>
      <c r="D118" s="109"/>
      <c r="E118" s="57"/>
      <c r="F118" s="112"/>
      <c r="G118" s="110" t="s">
        <v>48</v>
      </c>
      <c r="H118" s="118" t="s">
        <v>268</v>
      </c>
      <c r="J118" s="112"/>
      <c r="K118" s="115"/>
      <c r="L118" s="75"/>
      <c r="M118" s="113"/>
      <c r="N118" s="116" t="s">
        <v>48</v>
      </c>
      <c r="O118" s="117" t="s">
        <v>170</v>
      </c>
      <c r="P118" s="108"/>
      <c r="Q118" s="109"/>
      <c r="R118" s="57"/>
      <c r="S118" s="112"/>
      <c r="T118" s="110" t="s">
        <v>48</v>
      </c>
      <c r="U118" s="162" t="s">
        <v>284</v>
      </c>
      <c r="W118" s="112"/>
      <c r="X118" s="115"/>
      <c r="Y118" s="75"/>
    </row>
    <row r="119" spans="1:25" s="56" customFormat="1" ht="12.75" customHeight="1">
      <c r="A119" s="119" t="s">
        <v>49</v>
      </c>
      <c r="B119" s="117" t="s">
        <v>277</v>
      </c>
      <c r="C119" s="120"/>
      <c r="D119" s="109"/>
      <c r="E119" s="57"/>
      <c r="F119" s="121"/>
      <c r="G119" s="114" t="s">
        <v>49</v>
      </c>
      <c r="H119" s="118" t="s">
        <v>269</v>
      </c>
      <c r="J119" s="112"/>
      <c r="K119" s="115"/>
      <c r="L119" s="75"/>
      <c r="M119" s="113"/>
      <c r="N119" s="119" t="s">
        <v>49</v>
      </c>
      <c r="O119" s="117" t="s">
        <v>292</v>
      </c>
      <c r="P119" s="120"/>
      <c r="Q119" s="109"/>
      <c r="R119" s="57"/>
      <c r="S119" s="121"/>
      <c r="T119" s="114" t="s">
        <v>49</v>
      </c>
      <c r="U119" s="118" t="s">
        <v>285</v>
      </c>
      <c r="W119" s="112"/>
      <c r="X119" s="115"/>
      <c r="Y119" s="75"/>
    </row>
    <row r="120" spans="1:25" s="56" customFormat="1" ht="12.75" customHeight="1">
      <c r="A120" s="119" t="s">
        <v>50</v>
      </c>
      <c r="B120" s="117" t="s">
        <v>278</v>
      </c>
      <c r="C120" s="108"/>
      <c r="D120" s="109"/>
      <c r="E120" s="57"/>
      <c r="F120" s="121"/>
      <c r="G120" s="114" t="s">
        <v>50</v>
      </c>
      <c r="H120" s="118" t="s">
        <v>270</v>
      </c>
      <c r="J120" s="112"/>
      <c r="K120" s="112"/>
      <c r="L120" s="75"/>
      <c r="M120" s="113"/>
      <c r="N120" s="119" t="s">
        <v>50</v>
      </c>
      <c r="O120" s="117" t="s">
        <v>293</v>
      </c>
      <c r="P120" s="108"/>
      <c r="Q120" s="109"/>
      <c r="R120" s="57"/>
      <c r="S120" s="121"/>
      <c r="T120" s="114" t="s">
        <v>50</v>
      </c>
      <c r="U120" s="118" t="s">
        <v>286</v>
      </c>
      <c r="W120" s="112"/>
      <c r="X120" s="112"/>
      <c r="Y120" s="75"/>
    </row>
    <row r="121" spans="1:25" s="56" customFormat="1" ht="12.75" customHeight="1">
      <c r="A121" s="116" t="s">
        <v>51</v>
      </c>
      <c r="B121" s="117" t="s">
        <v>279</v>
      </c>
      <c r="C121" s="120"/>
      <c r="D121" s="109"/>
      <c r="E121" s="57"/>
      <c r="F121" s="112"/>
      <c r="G121" s="110" t="s">
        <v>51</v>
      </c>
      <c r="H121" s="118" t="s">
        <v>271</v>
      </c>
      <c r="J121" s="61"/>
      <c r="K121" s="63" t="s">
        <v>55</v>
      </c>
      <c r="L121" s="62"/>
      <c r="M121" s="113"/>
      <c r="N121" s="116" t="s">
        <v>51</v>
      </c>
      <c r="O121" s="117" t="s">
        <v>294</v>
      </c>
      <c r="P121" s="120"/>
      <c r="Q121" s="109"/>
      <c r="R121" s="57"/>
      <c r="S121" s="112"/>
      <c r="T121" s="110" t="s">
        <v>51</v>
      </c>
      <c r="U121" s="118" t="s">
        <v>287</v>
      </c>
      <c r="W121" s="61"/>
      <c r="X121" s="63" t="s">
        <v>55</v>
      </c>
      <c r="Y121" s="62"/>
    </row>
    <row r="122" spans="1:25" s="56" customFormat="1" ht="12.75" customHeight="1">
      <c r="A122" s="122"/>
      <c r="B122" s="120"/>
      <c r="C122" s="110"/>
      <c r="D122" s="109"/>
      <c r="E122" s="110" t="s">
        <v>48</v>
      </c>
      <c r="F122" s="111" t="s">
        <v>272</v>
      </c>
      <c r="G122" s="111"/>
      <c r="H122" s="112"/>
      <c r="I122" s="123"/>
      <c r="J122" s="64" t="s">
        <v>52</v>
      </c>
      <c r="K122" s="163" t="s">
        <v>459</v>
      </c>
      <c r="L122" s="62"/>
      <c r="M122" s="113"/>
      <c r="N122" s="122"/>
      <c r="O122" s="120"/>
      <c r="P122" s="110"/>
      <c r="Q122" s="109"/>
      <c r="R122" s="110" t="s">
        <v>48</v>
      </c>
      <c r="S122" s="111" t="s">
        <v>288</v>
      </c>
      <c r="T122" s="111"/>
      <c r="U122" s="112"/>
      <c r="V122" s="123"/>
      <c r="W122" s="64" t="s">
        <v>52</v>
      </c>
      <c r="X122" s="163" t="s">
        <v>462</v>
      </c>
      <c r="Y122" s="62"/>
    </row>
    <row r="123" spans="1:25" s="56" customFormat="1" ht="12.75" customHeight="1">
      <c r="A123" s="106"/>
      <c r="B123" s="65" t="s">
        <v>56</v>
      </c>
      <c r="C123" s="108"/>
      <c r="D123" s="109"/>
      <c r="E123" s="114" t="s">
        <v>49</v>
      </c>
      <c r="F123" s="111" t="s">
        <v>273</v>
      </c>
      <c r="G123" s="111"/>
      <c r="H123" s="112"/>
      <c r="I123" s="73"/>
      <c r="J123" s="64" t="s">
        <v>46</v>
      </c>
      <c r="K123" s="72" t="s">
        <v>459</v>
      </c>
      <c r="L123" s="62"/>
      <c r="M123" s="113"/>
      <c r="N123" s="106"/>
      <c r="O123" s="65" t="s">
        <v>56</v>
      </c>
      <c r="P123" s="108"/>
      <c r="Q123" s="109"/>
      <c r="R123" s="114" t="s">
        <v>49</v>
      </c>
      <c r="S123" s="111" t="s">
        <v>289</v>
      </c>
      <c r="T123" s="111"/>
      <c r="U123" s="112"/>
      <c r="V123" s="73"/>
      <c r="W123" s="64" t="s">
        <v>46</v>
      </c>
      <c r="X123" s="72" t="s">
        <v>464</v>
      </c>
      <c r="Y123" s="62"/>
    </row>
    <row r="124" spans="1:25" s="56" customFormat="1" ht="12.75" customHeight="1">
      <c r="A124" s="106"/>
      <c r="B124" s="65" t="s">
        <v>461</v>
      </c>
      <c r="C124" s="108"/>
      <c r="D124" s="109"/>
      <c r="E124" s="114" t="s">
        <v>50</v>
      </c>
      <c r="F124" s="111" t="s">
        <v>274</v>
      </c>
      <c r="G124" s="111"/>
      <c r="H124" s="115"/>
      <c r="I124" s="73"/>
      <c r="J124" s="64" t="s">
        <v>54</v>
      </c>
      <c r="K124" s="72" t="s">
        <v>460</v>
      </c>
      <c r="L124" s="62"/>
      <c r="M124" s="113"/>
      <c r="N124" s="106"/>
      <c r="O124" s="65" t="s">
        <v>465</v>
      </c>
      <c r="P124" s="108"/>
      <c r="Q124" s="109"/>
      <c r="R124" s="114" t="s">
        <v>50</v>
      </c>
      <c r="S124" s="111" t="s">
        <v>290</v>
      </c>
      <c r="T124" s="111"/>
      <c r="U124" s="115"/>
      <c r="V124" s="73"/>
      <c r="W124" s="64" t="s">
        <v>54</v>
      </c>
      <c r="X124" s="72" t="s">
        <v>463</v>
      </c>
      <c r="Y124" s="62"/>
    </row>
    <row r="125" spans="1:25" s="56" customFormat="1" ht="12.75" customHeight="1">
      <c r="A125" s="124"/>
      <c r="B125" s="125"/>
      <c r="C125" s="125"/>
      <c r="D125" s="109"/>
      <c r="E125" s="110" t="s">
        <v>51</v>
      </c>
      <c r="F125" s="117" t="s">
        <v>275</v>
      </c>
      <c r="G125" s="117"/>
      <c r="H125" s="125"/>
      <c r="I125" s="125"/>
      <c r="J125" s="66" t="s">
        <v>53</v>
      </c>
      <c r="K125" s="72" t="s">
        <v>460</v>
      </c>
      <c r="L125" s="67"/>
      <c r="M125" s="126"/>
      <c r="N125" s="124"/>
      <c r="O125" s="125"/>
      <c r="P125" s="125"/>
      <c r="Q125" s="109"/>
      <c r="R125" s="110" t="s">
        <v>51</v>
      </c>
      <c r="S125" s="117" t="s">
        <v>291</v>
      </c>
      <c r="T125" s="117"/>
      <c r="U125" s="125"/>
      <c r="V125" s="125"/>
      <c r="W125" s="66" t="s">
        <v>53</v>
      </c>
      <c r="X125" s="72" t="s">
        <v>463</v>
      </c>
      <c r="Y125" s="67"/>
    </row>
    <row r="126" spans="1:25" ht="4.5" customHeight="1">
      <c r="A126" s="127"/>
      <c r="B126" s="128"/>
      <c r="C126" s="129"/>
      <c r="D126" s="130"/>
      <c r="E126" s="131"/>
      <c r="F126" s="132"/>
      <c r="G126" s="132"/>
      <c r="H126" s="133"/>
      <c r="I126" s="133"/>
      <c r="J126" s="129"/>
      <c r="K126" s="128"/>
      <c r="L126" s="134"/>
      <c r="N126" s="127"/>
      <c r="O126" s="128"/>
      <c r="P126" s="129"/>
      <c r="Q126" s="130"/>
      <c r="R126" s="131"/>
      <c r="S126" s="132"/>
      <c r="T126" s="132"/>
      <c r="U126" s="133"/>
      <c r="V126" s="133"/>
      <c r="W126" s="129"/>
      <c r="X126" s="128"/>
      <c r="Y126" s="134"/>
    </row>
    <row r="127" spans="1:31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48" t="s">
        <v>73</v>
      </c>
      <c r="G127" s="18" t="s">
        <v>13</v>
      </c>
      <c r="H127" s="19" t="s">
        <v>14</v>
      </c>
      <c r="I127" s="20"/>
      <c r="J127" s="17" t="s">
        <v>15</v>
      </c>
      <c r="K127" s="18" t="s">
        <v>10</v>
      </c>
      <c r="L127" s="16" t="s">
        <v>16</v>
      </c>
      <c r="M127" s="9">
        <v>150</v>
      </c>
      <c r="N127" s="16"/>
      <c r="O127" s="16" t="s">
        <v>10</v>
      </c>
      <c r="P127" s="17"/>
      <c r="Q127" s="18" t="s">
        <v>11</v>
      </c>
      <c r="R127" s="18" t="s">
        <v>12</v>
      </c>
      <c r="S127" s="148" t="s">
        <v>73</v>
      </c>
      <c r="T127" s="18" t="s">
        <v>13</v>
      </c>
      <c r="U127" s="19" t="s">
        <v>14</v>
      </c>
      <c r="V127" s="20"/>
      <c r="W127" s="17" t="s">
        <v>15</v>
      </c>
      <c r="X127" s="18" t="s">
        <v>10</v>
      </c>
      <c r="Y127" s="149" t="s">
        <v>16</v>
      </c>
      <c r="Z127" s="155" t="s">
        <v>62</v>
      </c>
      <c r="AA127" s="156"/>
      <c r="AB127" s="157"/>
      <c r="AC127" s="159" t="s">
        <v>63</v>
      </c>
      <c r="AD127" s="160"/>
      <c r="AE127" s="161"/>
    </row>
    <row r="128" spans="1:31" ht="12.75">
      <c r="A128" s="21" t="s">
        <v>16</v>
      </c>
      <c r="B128" s="135" t="s">
        <v>17</v>
      </c>
      <c r="C128" s="136" t="s">
        <v>18</v>
      </c>
      <c r="D128" s="137" t="s">
        <v>19</v>
      </c>
      <c r="E128" s="137" t="s">
        <v>20</v>
      </c>
      <c r="F128" s="137"/>
      <c r="G128" s="137"/>
      <c r="H128" s="23" t="s">
        <v>18</v>
      </c>
      <c r="I128" s="23" t="s">
        <v>15</v>
      </c>
      <c r="J128" s="22"/>
      <c r="K128" s="21" t="s">
        <v>17</v>
      </c>
      <c r="L128" s="21"/>
      <c r="M128" s="9">
        <v>150</v>
      </c>
      <c r="N128" s="21" t="s">
        <v>16</v>
      </c>
      <c r="O128" s="21" t="s">
        <v>17</v>
      </c>
      <c r="P128" s="22" t="s">
        <v>18</v>
      </c>
      <c r="Q128" s="150" t="s">
        <v>19</v>
      </c>
      <c r="R128" s="150" t="s">
        <v>20</v>
      </c>
      <c r="S128" s="150"/>
      <c r="T128" s="150"/>
      <c r="U128" s="23" t="s">
        <v>18</v>
      </c>
      <c r="V128" s="23" t="s">
        <v>15</v>
      </c>
      <c r="W128" s="22"/>
      <c r="X128" s="21" t="s">
        <v>17</v>
      </c>
      <c r="Y128" s="151"/>
      <c r="Z128" s="95" t="s">
        <v>61</v>
      </c>
      <c r="AA128" s="158" t="s">
        <v>66</v>
      </c>
      <c r="AB128" s="157"/>
      <c r="AC128" s="95" t="s">
        <v>61</v>
      </c>
      <c r="AD128" s="160" t="s">
        <v>66</v>
      </c>
      <c r="AE128" s="161"/>
    </row>
    <row r="129" spans="1:31" ht="16.5" customHeight="1">
      <c r="A129" s="24">
        <v>0.25</v>
      </c>
      <c r="B129" s="25">
        <v>3</v>
      </c>
      <c r="C129" s="26">
        <v>3</v>
      </c>
      <c r="D129" s="138" t="s">
        <v>105</v>
      </c>
      <c r="E129" s="27" t="s">
        <v>53</v>
      </c>
      <c r="F129" s="153" t="s">
        <v>280</v>
      </c>
      <c r="G129" s="147">
        <v>10</v>
      </c>
      <c r="H129" s="29"/>
      <c r="I129" s="29">
        <v>430</v>
      </c>
      <c r="J129" s="30">
        <v>6</v>
      </c>
      <c r="K129" s="31">
        <v>1</v>
      </c>
      <c r="L129" s="24">
        <v>-0.25</v>
      </c>
      <c r="M129" s="9"/>
      <c r="N129" s="24">
        <v>1.25</v>
      </c>
      <c r="O129" s="25">
        <v>2</v>
      </c>
      <c r="P129" s="26">
        <v>3</v>
      </c>
      <c r="Q129" s="138" t="s">
        <v>296</v>
      </c>
      <c r="R129" s="27" t="s">
        <v>46</v>
      </c>
      <c r="S129" s="153" t="s">
        <v>295</v>
      </c>
      <c r="T129" s="147">
        <v>8</v>
      </c>
      <c r="U129" s="29">
        <v>120</v>
      </c>
      <c r="V129" s="29"/>
      <c r="W129" s="30">
        <v>6</v>
      </c>
      <c r="X129" s="31">
        <v>2</v>
      </c>
      <c r="Y129" s="24">
        <v>-1.25</v>
      </c>
      <c r="Z129" s="89" t="str">
        <f>C129&amp;"+"&amp;J129</f>
        <v>3+6</v>
      </c>
      <c r="AA129" s="90">
        <f>IF(AND(H129&gt;0,H129&lt;1),2*H129,MATCH(A129,{-40000,-0.4999999999,0.5,40000},1)-1)</f>
        <v>1</v>
      </c>
      <c r="AB129" s="86">
        <f>IF(AND(I129&gt;0,I129&lt;1),2*I129,MATCH(L129,{-40000,-0.4999999999,0.5,40000},1)-1)</f>
        <v>1</v>
      </c>
      <c r="AC129" s="89" t="str">
        <f>P129&amp;"+"&amp;W129</f>
        <v>3+6</v>
      </c>
      <c r="AD129" s="90">
        <f>IF(AND(U129&gt;0,U129&lt;1),2*U129,MATCH(N129,{-40000,-0.4999999999,0.5,40000},1)-1)</f>
        <v>2</v>
      </c>
      <c r="AE129" s="86">
        <f>IF(AND(V129&gt;0,V129&lt;1),2*V129,MATCH(Y129,{-40000,-0.4999999999,0.5,40000},1)-1)</f>
        <v>0</v>
      </c>
    </row>
    <row r="130" spans="1:31" ht="16.5" customHeight="1">
      <c r="A130" s="24">
        <v>0.25</v>
      </c>
      <c r="B130" s="25">
        <v>3</v>
      </c>
      <c r="C130" s="26">
        <v>5</v>
      </c>
      <c r="D130" s="154" t="s">
        <v>105</v>
      </c>
      <c r="E130" s="27" t="s">
        <v>53</v>
      </c>
      <c r="F130" s="153" t="s">
        <v>142</v>
      </c>
      <c r="G130" s="147">
        <v>10</v>
      </c>
      <c r="H130" s="29"/>
      <c r="I130" s="29">
        <v>430</v>
      </c>
      <c r="J130" s="30">
        <v>2</v>
      </c>
      <c r="K130" s="31">
        <v>1</v>
      </c>
      <c r="L130" s="24">
        <v>-0.25</v>
      </c>
      <c r="M130" s="9"/>
      <c r="N130" s="24">
        <v>2</v>
      </c>
      <c r="O130" s="25">
        <v>4</v>
      </c>
      <c r="P130" s="26">
        <v>5</v>
      </c>
      <c r="Q130" s="154" t="s">
        <v>296</v>
      </c>
      <c r="R130" s="27" t="s">
        <v>46</v>
      </c>
      <c r="S130" s="153" t="s">
        <v>295</v>
      </c>
      <c r="T130" s="147">
        <v>9</v>
      </c>
      <c r="U130" s="29">
        <v>150</v>
      </c>
      <c r="V130" s="29"/>
      <c r="W130" s="30">
        <v>2</v>
      </c>
      <c r="X130" s="31">
        <v>0</v>
      </c>
      <c r="Y130" s="24">
        <v>-2</v>
      </c>
      <c r="Z130" s="91" t="str">
        <f>C130&amp;"+"&amp;J130</f>
        <v>5+2</v>
      </c>
      <c r="AA130" s="92">
        <f>IF(AND(H130&gt;0,H130&lt;1),2*H130,MATCH(A130,{-40000,-0.4999999999,0.5,40000},1)-1)</f>
        <v>1</v>
      </c>
      <c r="AB130" s="87">
        <f>IF(AND(I130&gt;0,I130&lt;1),2*I130,MATCH(L130,{-40000,-0.4999999999,0.5,40000},1)-1)</f>
        <v>1</v>
      </c>
      <c r="AC130" s="91" t="str">
        <f>P130&amp;"+"&amp;W130</f>
        <v>5+2</v>
      </c>
      <c r="AD130" s="92">
        <f>IF(AND(U130&gt;0,U130&lt;1),2*U130,MATCH(N130,{-40000,-0.4999999999,0.5,40000},1)-1)</f>
        <v>2</v>
      </c>
      <c r="AE130" s="87">
        <f>IF(AND(V130&gt;0,V130&lt;1),2*V130,MATCH(Y130,{-40000,-0.4999999999,0.5,40000},1)-1)</f>
        <v>0</v>
      </c>
    </row>
    <row r="131" spans="1:31" ht="16.5" customHeight="1">
      <c r="A131" s="24">
        <v>-0.75</v>
      </c>
      <c r="B131" s="25">
        <v>0</v>
      </c>
      <c r="C131" s="26">
        <v>1</v>
      </c>
      <c r="D131" s="138" t="s">
        <v>105</v>
      </c>
      <c r="E131" s="27" t="s">
        <v>53</v>
      </c>
      <c r="F131" s="28" t="s">
        <v>159</v>
      </c>
      <c r="G131" s="147">
        <v>11</v>
      </c>
      <c r="H131" s="29"/>
      <c r="I131" s="29">
        <v>460</v>
      </c>
      <c r="J131" s="30">
        <v>4</v>
      </c>
      <c r="K131" s="31">
        <v>4</v>
      </c>
      <c r="L131" s="24">
        <v>0.75</v>
      </c>
      <c r="M131" s="9"/>
      <c r="N131" s="24">
        <v>-4.5</v>
      </c>
      <c r="O131" s="25">
        <v>0</v>
      </c>
      <c r="P131" s="26">
        <v>1</v>
      </c>
      <c r="Q131" s="138" t="s">
        <v>105</v>
      </c>
      <c r="R131" s="27" t="s">
        <v>46</v>
      </c>
      <c r="S131" s="153" t="s">
        <v>212</v>
      </c>
      <c r="T131" s="147">
        <v>8</v>
      </c>
      <c r="U131" s="29"/>
      <c r="V131" s="29">
        <v>100</v>
      </c>
      <c r="W131" s="30">
        <v>4</v>
      </c>
      <c r="X131" s="31">
        <v>4</v>
      </c>
      <c r="Y131" s="24">
        <v>4.5</v>
      </c>
      <c r="Z131" s="93" t="str">
        <f>C131&amp;"+"&amp;J131</f>
        <v>1+4</v>
      </c>
      <c r="AA131" s="94">
        <f>IF(AND(H131&gt;0,H131&lt;1),2*H131,MATCH(A131,{-40000,-0.4999999999,0.5,40000},1)-1)</f>
        <v>0</v>
      </c>
      <c r="AB131" s="88">
        <f>IF(AND(I131&gt;0,I131&lt;1),2*I131,MATCH(L131,{-40000,-0.4999999999,0.5,40000},1)-1)</f>
        <v>2</v>
      </c>
      <c r="AC131" s="93" t="str">
        <f>P131&amp;"+"&amp;W131</f>
        <v>1+4</v>
      </c>
      <c r="AD131" s="94">
        <f>IF(AND(U131&gt;0,U131&lt;1),2*U131,MATCH(N131,{-40000,-0.4999999999,0.5,40000},1)-1)</f>
        <v>0</v>
      </c>
      <c r="AE131" s="88">
        <f>IF(AND(V131&gt;0,V131&lt;1),2*V131,MATCH(Y131,{-40000,-0.4999999999,0.5,40000},1)-1)</f>
        <v>2</v>
      </c>
    </row>
    <row r="132" spans="1:25" ht="18.75" customHeight="1">
      <c r="A132" s="140"/>
      <c r="B132" s="141"/>
      <c r="C132" s="142"/>
      <c r="D132" s="143"/>
      <c r="E132" s="144"/>
      <c r="H132" s="146"/>
      <c r="I132" s="146"/>
      <c r="J132" s="142"/>
      <c r="K132" s="141"/>
      <c r="L132" s="140"/>
      <c r="M132" s="9"/>
      <c r="N132" s="140"/>
      <c r="O132" s="141"/>
      <c r="P132" s="142"/>
      <c r="Q132" s="143"/>
      <c r="R132" s="144"/>
      <c r="S132" s="145"/>
      <c r="T132" s="145"/>
      <c r="U132" s="146"/>
      <c r="V132" s="146"/>
      <c r="W132" s="142"/>
      <c r="X132" s="141"/>
      <c r="Y132" s="140"/>
    </row>
    <row r="133" spans="1:25" s="57" customFormat="1" ht="15">
      <c r="A133" s="2"/>
      <c r="B133" s="3" t="s">
        <v>2</v>
      </c>
      <c r="C133" s="4"/>
      <c r="D133" s="3"/>
      <c r="E133" s="5" t="s">
        <v>34</v>
      </c>
      <c r="F133" s="1"/>
      <c r="G133" s="1"/>
      <c r="H133" s="6" t="s">
        <v>4</v>
      </c>
      <c r="I133" s="6"/>
      <c r="J133" s="7" t="s">
        <v>5</v>
      </c>
      <c r="K133" s="7"/>
      <c r="L133" s="8"/>
      <c r="M133" s="9">
        <v>150</v>
      </c>
      <c r="N133" s="2"/>
      <c r="O133" s="3" t="s">
        <v>2</v>
      </c>
      <c r="P133" s="4"/>
      <c r="Q133" s="3"/>
      <c r="R133" s="5" t="s">
        <v>35</v>
      </c>
      <c r="S133" s="1"/>
      <c r="T133" s="1"/>
      <c r="U133" s="6" t="s">
        <v>4</v>
      </c>
      <c r="V133" s="6"/>
      <c r="W133" s="7" t="s">
        <v>0</v>
      </c>
      <c r="X133" s="7"/>
      <c r="Y133" s="8"/>
    </row>
    <row r="134" spans="1:25" s="57" customFormat="1" ht="12.75">
      <c r="A134" s="11"/>
      <c r="B134" s="11"/>
      <c r="C134" s="12"/>
      <c r="D134" s="13"/>
      <c r="E134" s="13"/>
      <c r="F134" s="13"/>
      <c r="G134" s="13"/>
      <c r="H134" s="14" t="s">
        <v>7</v>
      </c>
      <c r="I134" s="14"/>
      <c r="J134" s="7" t="s">
        <v>25</v>
      </c>
      <c r="K134" s="7"/>
      <c r="L134" s="8"/>
      <c r="M134" s="9">
        <v>150</v>
      </c>
      <c r="N134" s="11"/>
      <c r="O134" s="11"/>
      <c r="P134" s="12"/>
      <c r="Q134" s="13"/>
      <c r="R134" s="13"/>
      <c r="S134" s="13"/>
      <c r="T134" s="13"/>
      <c r="U134" s="14" t="s">
        <v>7</v>
      </c>
      <c r="V134" s="14"/>
      <c r="W134" s="7" t="s">
        <v>8</v>
      </c>
      <c r="X134" s="7"/>
      <c r="Y134" s="8"/>
    </row>
    <row r="135" spans="1:25" s="57" customFormat="1" ht="4.5" customHeight="1">
      <c r="A135" s="98"/>
      <c r="B135" s="99"/>
      <c r="C135" s="100"/>
      <c r="D135" s="101"/>
      <c r="E135" s="102"/>
      <c r="F135" s="103"/>
      <c r="G135" s="103"/>
      <c r="H135" s="104"/>
      <c r="I135" s="104"/>
      <c r="J135" s="100"/>
      <c r="K135" s="99"/>
      <c r="L135" s="105"/>
      <c r="M135" s="9"/>
      <c r="N135" s="98"/>
      <c r="O135" s="99"/>
      <c r="P135" s="100"/>
      <c r="Q135" s="101"/>
      <c r="R135" s="102"/>
      <c r="S135" s="103"/>
      <c r="T135" s="103"/>
      <c r="U135" s="104"/>
      <c r="V135" s="104"/>
      <c r="W135" s="100"/>
      <c r="X135" s="99"/>
      <c r="Y135" s="105"/>
    </row>
    <row r="136" spans="1:25" s="56" customFormat="1" ht="12.75" customHeight="1">
      <c r="A136" s="106"/>
      <c r="B136" s="107"/>
      <c r="C136" s="108"/>
      <c r="D136" s="109"/>
      <c r="E136" s="110" t="s">
        <v>48</v>
      </c>
      <c r="F136" s="111" t="s">
        <v>297</v>
      </c>
      <c r="G136" s="111"/>
      <c r="H136" s="112"/>
      <c r="I136" s="73"/>
      <c r="J136" s="73"/>
      <c r="K136" s="74"/>
      <c r="L136" s="75"/>
      <c r="M136" s="113"/>
      <c r="N136" s="106"/>
      <c r="O136" s="107"/>
      <c r="P136" s="108"/>
      <c r="Q136" s="109"/>
      <c r="R136" s="110" t="s">
        <v>48</v>
      </c>
      <c r="S136" s="111" t="s">
        <v>313</v>
      </c>
      <c r="T136" s="111"/>
      <c r="U136" s="112"/>
      <c r="V136" s="73"/>
      <c r="W136" s="73"/>
      <c r="X136" s="74"/>
      <c r="Y136" s="75"/>
    </row>
    <row r="137" spans="1:25" s="56" customFormat="1" ht="12.75" customHeight="1">
      <c r="A137" s="106"/>
      <c r="B137" s="107"/>
      <c r="C137" s="108"/>
      <c r="D137" s="109"/>
      <c r="E137" s="114" t="s">
        <v>49</v>
      </c>
      <c r="F137" s="111" t="s">
        <v>252</v>
      </c>
      <c r="G137" s="111"/>
      <c r="H137" s="115"/>
      <c r="I137" s="73"/>
      <c r="J137" s="76"/>
      <c r="K137" s="77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11.1</v>
      </c>
      <c r="L137" s="78"/>
      <c r="M137" s="113"/>
      <c r="N137" s="106"/>
      <c r="O137" s="107"/>
      <c r="P137" s="108"/>
      <c r="Q137" s="109"/>
      <c r="R137" s="114" t="s">
        <v>49</v>
      </c>
      <c r="S137" s="111" t="s">
        <v>314</v>
      </c>
      <c r="T137" s="111"/>
      <c r="U137" s="115"/>
      <c r="V137" s="73"/>
      <c r="W137" s="76"/>
      <c r="X137" s="77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13.1</v>
      </c>
      <c r="Y137" s="78"/>
    </row>
    <row r="138" spans="1:25" s="56" customFormat="1" ht="12.75" customHeight="1">
      <c r="A138" s="106"/>
      <c r="B138" s="107"/>
      <c r="C138" s="108"/>
      <c r="D138" s="109"/>
      <c r="E138" s="114" t="s">
        <v>50</v>
      </c>
      <c r="F138" s="111" t="s">
        <v>298</v>
      </c>
      <c r="G138" s="111"/>
      <c r="H138" s="112"/>
      <c r="I138" s="73"/>
      <c r="J138" s="79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16.1</v>
      </c>
      <c r="K138" s="77" t="str">
        <f>IF(K137="","","+")</f>
        <v>+</v>
      </c>
      <c r="L138" s="80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3.1</v>
      </c>
      <c r="M138" s="113"/>
      <c r="N138" s="106"/>
      <c r="O138" s="107"/>
      <c r="P138" s="108"/>
      <c r="Q138" s="109"/>
      <c r="R138" s="114" t="s">
        <v>50</v>
      </c>
      <c r="S138" s="111" t="s">
        <v>315</v>
      </c>
      <c r="T138" s="111"/>
      <c r="U138" s="112"/>
      <c r="V138" s="73"/>
      <c r="W138" s="79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9.1</v>
      </c>
      <c r="X138" s="77" t="str">
        <f>IF(X137="","","+")</f>
        <v>+</v>
      </c>
      <c r="Y138" s="80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7.1</v>
      </c>
    </row>
    <row r="139" spans="1:25" s="56" customFormat="1" ht="12.75" customHeight="1">
      <c r="A139" s="106"/>
      <c r="B139" s="107"/>
      <c r="C139" s="108"/>
      <c r="D139" s="109"/>
      <c r="E139" s="110" t="s">
        <v>51</v>
      </c>
      <c r="F139" s="111" t="s">
        <v>299</v>
      </c>
      <c r="G139" s="111"/>
      <c r="H139" s="112"/>
      <c r="I139" s="73"/>
      <c r="J139" s="76"/>
      <c r="K139" s="77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10.1</v>
      </c>
      <c r="L139" s="78"/>
      <c r="M139" s="113"/>
      <c r="N139" s="106"/>
      <c r="O139" s="107"/>
      <c r="P139" s="108"/>
      <c r="Q139" s="109"/>
      <c r="R139" s="110" t="s">
        <v>51</v>
      </c>
      <c r="S139" s="111" t="s">
        <v>316</v>
      </c>
      <c r="T139" s="111"/>
      <c r="U139" s="112"/>
      <c r="V139" s="73"/>
      <c r="W139" s="76"/>
      <c r="X139" s="77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11.1</v>
      </c>
      <c r="Y139" s="78"/>
    </row>
    <row r="140" spans="1:25" s="56" customFormat="1" ht="12.75" customHeight="1">
      <c r="A140" s="116" t="s">
        <v>48</v>
      </c>
      <c r="B140" s="117" t="s">
        <v>306</v>
      </c>
      <c r="C140" s="108"/>
      <c r="D140" s="109"/>
      <c r="E140" s="57"/>
      <c r="F140" s="112"/>
      <c r="G140" s="110" t="s">
        <v>48</v>
      </c>
      <c r="H140" s="118" t="s">
        <v>300</v>
      </c>
      <c r="J140" s="112"/>
      <c r="K140" s="115"/>
      <c r="L140" s="75"/>
      <c r="M140" s="113"/>
      <c r="N140" s="116" t="s">
        <v>48</v>
      </c>
      <c r="O140" s="117" t="s">
        <v>101</v>
      </c>
      <c r="P140" s="108"/>
      <c r="Q140" s="109"/>
      <c r="R140" s="57"/>
      <c r="S140" s="112"/>
      <c r="T140" s="110" t="s">
        <v>48</v>
      </c>
      <c r="U140" s="118" t="s">
        <v>131</v>
      </c>
      <c r="W140" s="112"/>
      <c r="X140" s="115"/>
      <c r="Y140" s="75"/>
    </row>
    <row r="141" spans="1:25" s="56" customFormat="1" ht="12.75" customHeight="1">
      <c r="A141" s="119" t="s">
        <v>49</v>
      </c>
      <c r="B141" s="117" t="s">
        <v>307</v>
      </c>
      <c r="C141" s="120"/>
      <c r="D141" s="109"/>
      <c r="E141" s="57"/>
      <c r="F141" s="121"/>
      <c r="G141" s="114" t="s">
        <v>49</v>
      </c>
      <c r="H141" s="162" t="s">
        <v>153</v>
      </c>
      <c r="J141" s="112"/>
      <c r="K141" s="115"/>
      <c r="L141" s="75"/>
      <c r="M141" s="113"/>
      <c r="N141" s="119" t="s">
        <v>49</v>
      </c>
      <c r="O141" s="117" t="s">
        <v>322</v>
      </c>
      <c r="P141" s="120"/>
      <c r="Q141" s="109"/>
      <c r="R141" s="57"/>
      <c r="S141" s="121"/>
      <c r="T141" s="114" t="s">
        <v>49</v>
      </c>
      <c r="U141" s="118" t="s">
        <v>134</v>
      </c>
      <c r="W141" s="112"/>
      <c r="X141" s="115"/>
      <c r="Y141" s="75"/>
    </row>
    <row r="142" spans="1:25" s="56" customFormat="1" ht="12.75" customHeight="1">
      <c r="A142" s="119" t="s">
        <v>50</v>
      </c>
      <c r="B142" s="117" t="s">
        <v>308</v>
      </c>
      <c r="C142" s="108"/>
      <c r="D142" s="109"/>
      <c r="E142" s="57"/>
      <c r="F142" s="121"/>
      <c r="G142" s="114" t="s">
        <v>50</v>
      </c>
      <c r="H142" s="118" t="s">
        <v>301</v>
      </c>
      <c r="J142" s="112"/>
      <c r="K142" s="112"/>
      <c r="L142" s="75"/>
      <c r="M142" s="113"/>
      <c r="N142" s="119" t="s">
        <v>50</v>
      </c>
      <c r="O142" s="164" t="s">
        <v>323</v>
      </c>
      <c r="P142" s="108"/>
      <c r="Q142" s="109"/>
      <c r="R142" s="57"/>
      <c r="S142" s="121"/>
      <c r="T142" s="114" t="s">
        <v>50</v>
      </c>
      <c r="U142" s="118" t="s">
        <v>317</v>
      </c>
      <c r="W142" s="112"/>
      <c r="X142" s="112"/>
      <c r="Y142" s="75"/>
    </row>
    <row r="143" spans="1:25" s="56" customFormat="1" ht="12.75" customHeight="1">
      <c r="A143" s="116" t="s">
        <v>51</v>
      </c>
      <c r="B143" s="117" t="s">
        <v>309</v>
      </c>
      <c r="C143" s="120"/>
      <c r="D143" s="109"/>
      <c r="E143" s="57"/>
      <c r="F143" s="112"/>
      <c r="G143" s="110" t="s">
        <v>51</v>
      </c>
      <c r="H143" s="162" t="s">
        <v>302</v>
      </c>
      <c r="J143" s="61"/>
      <c r="K143" s="63" t="s">
        <v>55</v>
      </c>
      <c r="L143" s="62"/>
      <c r="M143" s="113"/>
      <c r="N143" s="116" t="s">
        <v>51</v>
      </c>
      <c r="O143" s="117" t="s">
        <v>324</v>
      </c>
      <c r="P143" s="120"/>
      <c r="Q143" s="109"/>
      <c r="R143" s="57"/>
      <c r="S143" s="112"/>
      <c r="T143" s="110" t="s">
        <v>51</v>
      </c>
      <c r="U143" s="118" t="s">
        <v>235</v>
      </c>
      <c r="W143" s="61"/>
      <c r="X143" s="63" t="s">
        <v>55</v>
      </c>
      <c r="Y143" s="62"/>
    </row>
    <row r="144" spans="1:25" s="56" customFormat="1" ht="12.75" customHeight="1">
      <c r="A144" s="122"/>
      <c r="B144" s="120"/>
      <c r="C144" s="110"/>
      <c r="D144" s="109"/>
      <c r="E144" s="110" t="s">
        <v>48</v>
      </c>
      <c r="F144" s="165" t="s">
        <v>303</v>
      </c>
      <c r="G144" s="111"/>
      <c r="H144" s="112"/>
      <c r="I144" s="123"/>
      <c r="J144" s="64" t="s">
        <v>52</v>
      </c>
      <c r="K144" s="163" t="s">
        <v>466</v>
      </c>
      <c r="L144" s="62"/>
      <c r="M144" s="113"/>
      <c r="N144" s="122"/>
      <c r="O144" s="120"/>
      <c r="P144" s="110"/>
      <c r="Q144" s="109"/>
      <c r="R144" s="110" t="s">
        <v>48</v>
      </c>
      <c r="S144" s="111" t="s">
        <v>318</v>
      </c>
      <c r="T144" s="111"/>
      <c r="U144" s="112"/>
      <c r="V144" s="123"/>
      <c r="W144" s="64" t="s">
        <v>52</v>
      </c>
      <c r="X144" s="163" t="s">
        <v>471</v>
      </c>
      <c r="Y144" s="62"/>
    </row>
    <row r="145" spans="1:25" s="56" customFormat="1" ht="12.75" customHeight="1">
      <c r="A145" s="106"/>
      <c r="B145" s="65" t="s">
        <v>56</v>
      </c>
      <c r="C145" s="108"/>
      <c r="D145" s="109"/>
      <c r="E145" s="114" t="s">
        <v>49</v>
      </c>
      <c r="F145" s="111" t="s">
        <v>277</v>
      </c>
      <c r="G145" s="111"/>
      <c r="H145" s="112"/>
      <c r="I145" s="73"/>
      <c r="J145" s="64" t="s">
        <v>46</v>
      </c>
      <c r="K145" s="72" t="s">
        <v>468</v>
      </c>
      <c r="L145" s="62"/>
      <c r="M145" s="113"/>
      <c r="N145" s="106"/>
      <c r="O145" s="65" t="s">
        <v>56</v>
      </c>
      <c r="P145" s="108"/>
      <c r="Q145" s="109"/>
      <c r="R145" s="114" t="s">
        <v>49</v>
      </c>
      <c r="S145" s="111" t="s">
        <v>319</v>
      </c>
      <c r="T145" s="111"/>
      <c r="U145" s="112"/>
      <c r="V145" s="73"/>
      <c r="W145" s="64" t="s">
        <v>46</v>
      </c>
      <c r="X145" s="72" t="s">
        <v>471</v>
      </c>
      <c r="Y145" s="62"/>
    </row>
    <row r="146" spans="1:25" s="56" customFormat="1" ht="12.75" customHeight="1">
      <c r="A146" s="106"/>
      <c r="B146" s="65" t="s">
        <v>470</v>
      </c>
      <c r="C146" s="108"/>
      <c r="D146" s="109"/>
      <c r="E146" s="114" t="s">
        <v>50</v>
      </c>
      <c r="F146" s="111" t="s">
        <v>304</v>
      </c>
      <c r="G146" s="111"/>
      <c r="H146" s="115"/>
      <c r="I146" s="73"/>
      <c r="J146" s="64" t="s">
        <v>54</v>
      </c>
      <c r="K146" s="72" t="s">
        <v>467</v>
      </c>
      <c r="L146" s="62"/>
      <c r="M146" s="113"/>
      <c r="N146" s="106"/>
      <c r="O146" s="65" t="s">
        <v>473</v>
      </c>
      <c r="P146" s="108"/>
      <c r="Q146" s="109"/>
      <c r="R146" s="114" t="s">
        <v>50</v>
      </c>
      <c r="S146" s="111" t="s">
        <v>320</v>
      </c>
      <c r="T146" s="111"/>
      <c r="U146" s="115"/>
      <c r="V146" s="73"/>
      <c r="W146" s="64" t="s">
        <v>54</v>
      </c>
      <c r="X146" s="72" t="s">
        <v>472</v>
      </c>
      <c r="Y146" s="62"/>
    </row>
    <row r="147" spans="1:25" s="56" customFormat="1" ht="12.75" customHeight="1">
      <c r="A147" s="124"/>
      <c r="B147" s="125"/>
      <c r="C147" s="125"/>
      <c r="D147" s="109"/>
      <c r="E147" s="110" t="s">
        <v>51</v>
      </c>
      <c r="F147" s="117" t="s">
        <v>305</v>
      </c>
      <c r="G147" s="117"/>
      <c r="H147" s="125"/>
      <c r="I147" s="125"/>
      <c r="J147" s="66" t="s">
        <v>53</v>
      </c>
      <c r="K147" s="72" t="s">
        <v>469</v>
      </c>
      <c r="L147" s="67"/>
      <c r="M147" s="126"/>
      <c r="N147" s="124"/>
      <c r="O147" s="125"/>
      <c r="P147" s="125"/>
      <c r="Q147" s="109"/>
      <c r="R147" s="110" t="s">
        <v>51</v>
      </c>
      <c r="S147" s="117" t="s">
        <v>321</v>
      </c>
      <c r="T147" s="117"/>
      <c r="U147" s="125"/>
      <c r="V147" s="125"/>
      <c r="W147" s="66" t="s">
        <v>53</v>
      </c>
      <c r="X147" s="72" t="s">
        <v>472</v>
      </c>
      <c r="Y147" s="67"/>
    </row>
    <row r="148" spans="1:25" ht="4.5" customHeight="1">
      <c r="A148" s="127"/>
      <c r="B148" s="128"/>
      <c r="C148" s="129"/>
      <c r="D148" s="130"/>
      <c r="E148" s="131"/>
      <c r="F148" s="132"/>
      <c r="G148" s="132"/>
      <c r="H148" s="133"/>
      <c r="I148" s="133"/>
      <c r="J148" s="129"/>
      <c r="K148" s="128"/>
      <c r="L148" s="134"/>
      <c r="N148" s="127"/>
      <c r="O148" s="128"/>
      <c r="P148" s="129"/>
      <c r="Q148" s="130"/>
      <c r="R148" s="131"/>
      <c r="S148" s="132"/>
      <c r="T148" s="132"/>
      <c r="U148" s="133"/>
      <c r="V148" s="133"/>
      <c r="W148" s="129"/>
      <c r="X148" s="128"/>
      <c r="Y148" s="134"/>
    </row>
    <row r="149" spans="1:31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48" t="s">
        <v>73</v>
      </c>
      <c r="G149" s="18" t="s">
        <v>13</v>
      </c>
      <c r="H149" s="19" t="s">
        <v>14</v>
      </c>
      <c r="I149" s="20"/>
      <c r="J149" s="17" t="s">
        <v>15</v>
      </c>
      <c r="K149" s="18" t="s">
        <v>10</v>
      </c>
      <c r="L149" s="16" t="s">
        <v>16</v>
      </c>
      <c r="M149" s="9">
        <v>150</v>
      </c>
      <c r="N149" s="16"/>
      <c r="O149" s="16" t="s">
        <v>10</v>
      </c>
      <c r="P149" s="17"/>
      <c r="Q149" s="18" t="s">
        <v>11</v>
      </c>
      <c r="R149" s="18" t="s">
        <v>12</v>
      </c>
      <c r="S149" s="148" t="s">
        <v>73</v>
      </c>
      <c r="T149" s="18" t="s">
        <v>13</v>
      </c>
      <c r="U149" s="19" t="s">
        <v>14</v>
      </c>
      <c r="V149" s="20"/>
      <c r="W149" s="17" t="s">
        <v>15</v>
      </c>
      <c r="X149" s="18" t="s">
        <v>10</v>
      </c>
      <c r="Y149" s="149" t="s">
        <v>16</v>
      </c>
      <c r="Z149" s="155" t="s">
        <v>62</v>
      </c>
      <c r="AA149" s="156"/>
      <c r="AB149" s="157"/>
      <c r="AC149" s="159" t="s">
        <v>63</v>
      </c>
      <c r="AD149" s="160"/>
      <c r="AE149" s="161"/>
    </row>
    <row r="150" spans="1:31" ht="12.75">
      <c r="A150" s="21" t="s">
        <v>16</v>
      </c>
      <c r="B150" s="135" t="s">
        <v>17</v>
      </c>
      <c r="C150" s="136" t="s">
        <v>18</v>
      </c>
      <c r="D150" s="137" t="s">
        <v>19</v>
      </c>
      <c r="E150" s="137" t="s">
        <v>20</v>
      </c>
      <c r="F150" s="137"/>
      <c r="G150" s="137"/>
      <c r="H150" s="23" t="s">
        <v>18</v>
      </c>
      <c r="I150" s="23" t="s">
        <v>15</v>
      </c>
      <c r="J150" s="22"/>
      <c r="K150" s="21" t="s">
        <v>17</v>
      </c>
      <c r="L150" s="21"/>
      <c r="M150" s="9">
        <v>150</v>
      </c>
      <c r="N150" s="21" t="s">
        <v>16</v>
      </c>
      <c r="O150" s="21" t="s">
        <v>17</v>
      </c>
      <c r="P150" s="22" t="s">
        <v>18</v>
      </c>
      <c r="Q150" s="150" t="s">
        <v>19</v>
      </c>
      <c r="R150" s="150" t="s">
        <v>20</v>
      </c>
      <c r="S150" s="150"/>
      <c r="T150" s="150"/>
      <c r="U150" s="23" t="s">
        <v>18</v>
      </c>
      <c r="V150" s="23" t="s">
        <v>15</v>
      </c>
      <c r="W150" s="22"/>
      <c r="X150" s="21" t="s">
        <v>17</v>
      </c>
      <c r="Y150" s="151"/>
      <c r="Z150" s="95" t="s">
        <v>61</v>
      </c>
      <c r="AA150" s="158" t="s">
        <v>66</v>
      </c>
      <c r="AB150" s="157"/>
      <c r="AC150" s="95" t="s">
        <v>61</v>
      </c>
      <c r="AD150" s="160" t="s">
        <v>66</v>
      </c>
      <c r="AE150" s="161"/>
    </row>
    <row r="151" spans="1:31" ht="16.5" customHeight="1">
      <c r="A151" s="24">
        <v>-0.5</v>
      </c>
      <c r="B151" s="25">
        <v>2</v>
      </c>
      <c r="C151" s="26">
        <v>1</v>
      </c>
      <c r="D151" s="138" t="s">
        <v>195</v>
      </c>
      <c r="E151" s="27" t="s">
        <v>53</v>
      </c>
      <c r="F151" s="28" t="s">
        <v>310</v>
      </c>
      <c r="G151" s="147">
        <v>7</v>
      </c>
      <c r="H151" s="29"/>
      <c r="I151" s="29">
        <v>90</v>
      </c>
      <c r="J151" s="30">
        <v>7</v>
      </c>
      <c r="K151" s="31">
        <v>2</v>
      </c>
      <c r="L151" s="24">
        <v>0.5</v>
      </c>
      <c r="M151" s="9"/>
      <c r="N151" s="24">
        <v>1.25</v>
      </c>
      <c r="O151" s="25">
        <v>2</v>
      </c>
      <c r="P151" s="26">
        <v>1</v>
      </c>
      <c r="Q151" s="138" t="s">
        <v>141</v>
      </c>
      <c r="R151" s="27" t="s">
        <v>52</v>
      </c>
      <c r="S151" s="28" t="s">
        <v>325</v>
      </c>
      <c r="T151" s="147">
        <v>10</v>
      </c>
      <c r="U151" s="29">
        <v>420</v>
      </c>
      <c r="V151" s="29"/>
      <c r="W151" s="30">
        <v>7</v>
      </c>
      <c r="X151" s="31">
        <v>2</v>
      </c>
      <c r="Y151" s="24">
        <v>-1.25</v>
      </c>
      <c r="Z151" s="89" t="str">
        <f>C151&amp;"+"&amp;J151</f>
        <v>1+7</v>
      </c>
      <c r="AA151" s="90">
        <f>IF(AND(H151&gt;0,H151&lt;1),2*H151,MATCH(A151,{-40000,-0.4999999999,0.5,40000},1)-1)</f>
        <v>0</v>
      </c>
      <c r="AB151" s="86">
        <f>IF(AND(I151&gt;0,I151&lt;1),2*I151,MATCH(L151,{-40000,-0.4999999999,0.5,40000},1)-1)</f>
        <v>2</v>
      </c>
      <c r="AC151" s="89" t="str">
        <f>P151&amp;"+"&amp;W151</f>
        <v>1+7</v>
      </c>
      <c r="AD151" s="90">
        <f>IF(AND(U151&gt;0,U151&lt;1),2*U151,MATCH(N151,{-40000,-0.4999999999,0.5,40000},1)-1)</f>
        <v>2</v>
      </c>
      <c r="AE151" s="86">
        <f>IF(AND(V151&gt;0,V151&lt;1),2*V151,MATCH(Y151,{-40000,-0.4999999999,0.5,40000},1)-1)</f>
        <v>0</v>
      </c>
    </row>
    <row r="152" spans="1:31" ht="16.5" customHeight="1">
      <c r="A152" s="24">
        <v>4.5</v>
      </c>
      <c r="B152" s="25">
        <v>4</v>
      </c>
      <c r="C152" s="26">
        <v>2</v>
      </c>
      <c r="D152" s="154" t="s">
        <v>195</v>
      </c>
      <c r="E152" s="27" t="s">
        <v>46</v>
      </c>
      <c r="F152" s="153" t="s">
        <v>311</v>
      </c>
      <c r="G152" s="147">
        <v>8</v>
      </c>
      <c r="H152" s="29">
        <v>120</v>
      </c>
      <c r="I152" s="29"/>
      <c r="J152" s="30">
        <v>6</v>
      </c>
      <c r="K152" s="31">
        <v>0</v>
      </c>
      <c r="L152" s="24">
        <v>-4.5</v>
      </c>
      <c r="M152" s="9"/>
      <c r="N152" s="24">
        <v>2.25</v>
      </c>
      <c r="O152" s="25">
        <v>4</v>
      </c>
      <c r="P152" s="26">
        <v>2</v>
      </c>
      <c r="Q152" s="154" t="s">
        <v>141</v>
      </c>
      <c r="R152" s="27" t="s">
        <v>52</v>
      </c>
      <c r="S152" s="28" t="s">
        <v>325</v>
      </c>
      <c r="T152" s="147">
        <v>11</v>
      </c>
      <c r="U152" s="29">
        <v>450</v>
      </c>
      <c r="V152" s="29"/>
      <c r="W152" s="30">
        <v>6</v>
      </c>
      <c r="X152" s="31">
        <v>0</v>
      </c>
      <c r="Y152" s="24">
        <v>-2.25</v>
      </c>
      <c r="Z152" s="91" t="str">
        <f>C152&amp;"+"&amp;J152</f>
        <v>2+6</v>
      </c>
      <c r="AA152" s="92">
        <f>IF(AND(H152&gt;0,H152&lt;1),2*H152,MATCH(A152,{-40000,-0.4999999999,0.5,40000},1)-1)</f>
        <v>2</v>
      </c>
      <c r="AB152" s="87">
        <f>IF(AND(I152&gt;0,I152&lt;1),2*I152,MATCH(L152,{-40000,-0.4999999999,0.5,40000},1)-1)</f>
        <v>0</v>
      </c>
      <c r="AC152" s="91" t="str">
        <f>P152&amp;"+"&amp;W152</f>
        <v>2+6</v>
      </c>
      <c r="AD152" s="92">
        <f>IF(AND(U152&gt;0,U152&lt;1),2*U152,MATCH(N152,{-40000,-0.4999999999,0.5,40000},1)-1)</f>
        <v>2</v>
      </c>
      <c r="AE152" s="87">
        <f>IF(AND(V152&gt;0,V152&lt;1),2*V152,MATCH(Y152,{-40000,-0.4999999999,0.5,40000},1)-1)</f>
        <v>0</v>
      </c>
    </row>
    <row r="153" spans="1:31" ht="16.5" customHeight="1">
      <c r="A153" s="24">
        <v>-3.5</v>
      </c>
      <c r="B153" s="25">
        <v>0</v>
      </c>
      <c r="C153" s="26">
        <v>3</v>
      </c>
      <c r="D153" s="138" t="s">
        <v>105</v>
      </c>
      <c r="E153" s="27" t="s">
        <v>46</v>
      </c>
      <c r="F153" s="28" t="s">
        <v>312</v>
      </c>
      <c r="G153" s="147">
        <v>7</v>
      </c>
      <c r="H153" s="29"/>
      <c r="I153" s="29">
        <v>200</v>
      </c>
      <c r="J153" s="30">
        <v>5</v>
      </c>
      <c r="K153" s="31">
        <v>4</v>
      </c>
      <c r="L153" s="24">
        <v>3.5</v>
      </c>
      <c r="M153" s="9"/>
      <c r="N153" s="24">
        <v>-4.75</v>
      </c>
      <c r="O153" s="25">
        <v>0</v>
      </c>
      <c r="P153" s="26">
        <v>3</v>
      </c>
      <c r="Q153" s="138" t="s">
        <v>231</v>
      </c>
      <c r="R153" s="27" t="s">
        <v>52</v>
      </c>
      <c r="S153" s="28" t="s">
        <v>325</v>
      </c>
      <c r="T153" s="147">
        <v>10</v>
      </c>
      <c r="U153" s="29">
        <v>170</v>
      </c>
      <c r="V153" s="29"/>
      <c r="W153" s="30">
        <v>5</v>
      </c>
      <c r="X153" s="31">
        <v>4</v>
      </c>
      <c r="Y153" s="24">
        <v>4.75</v>
      </c>
      <c r="Z153" s="93" t="str">
        <f>C153&amp;"+"&amp;J153</f>
        <v>3+5</v>
      </c>
      <c r="AA153" s="94">
        <f>IF(AND(H153&gt;0,H153&lt;1),2*H153,MATCH(A153,{-40000,-0.4999999999,0.5,40000},1)-1)</f>
        <v>0</v>
      </c>
      <c r="AB153" s="88">
        <f>IF(AND(I153&gt;0,I153&lt;1),2*I153,MATCH(L153,{-40000,-0.4999999999,0.5,40000},1)-1)</f>
        <v>2</v>
      </c>
      <c r="AC153" s="93" t="str">
        <f>P153&amp;"+"&amp;W153</f>
        <v>3+5</v>
      </c>
      <c r="AD153" s="94">
        <f>IF(AND(U153&gt;0,U153&lt;1),2*U153,MATCH(N153,{-40000,-0.4999999999,0.5,40000},1)-1)</f>
        <v>0</v>
      </c>
      <c r="AE153" s="88">
        <f>IF(AND(V153&gt;0,V153&lt;1),2*V153,MATCH(Y153,{-40000,-0.4999999999,0.5,40000},1)-1)</f>
        <v>2</v>
      </c>
    </row>
    <row r="154" spans="1:25" ht="18.75" customHeight="1">
      <c r="A154" s="140"/>
      <c r="B154" s="141"/>
      <c r="C154" s="142"/>
      <c r="D154" s="143"/>
      <c r="E154" s="144"/>
      <c r="H154" s="146"/>
      <c r="I154" s="146"/>
      <c r="J154" s="142"/>
      <c r="K154" s="141"/>
      <c r="L154" s="140"/>
      <c r="M154" s="9"/>
      <c r="N154" s="140"/>
      <c r="O154" s="141"/>
      <c r="P154" s="142"/>
      <c r="Q154" s="143"/>
      <c r="R154" s="144"/>
      <c r="S154" s="145"/>
      <c r="T154" s="145"/>
      <c r="U154" s="146"/>
      <c r="V154" s="146"/>
      <c r="W154" s="142"/>
      <c r="X154" s="141"/>
      <c r="Y154" s="140"/>
    </row>
    <row r="155" spans="1:25" s="57" customFormat="1" ht="15">
      <c r="A155" s="2"/>
      <c r="B155" s="3" t="s">
        <v>2</v>
      </c>
      <c r="C155" s="4"/>
      <c r="D155" s="3"/>
      <c r="E155" s="5" t="s">
        <v>36</v>
      </c>
      <c r="F155" s="1"/>
      <c r="G155" s="1"/>
      <c r="H155" s="6" t="s">
        <v>4</v>
      </c>
      <c r="I155" s="6"/>
      <c r="J155" s="7" t="s">
        <v>22</v>
      </c>
      <c r="K155" s="7"/>
      <c r="L155" s="8"/>
      <c r="M155" s="9">
        <v>150</v>
      </c>
      <c r="N155" s="2"/>
      <c r="O155" s="3" t="s">
        <v>2</v>
      </c>
      <c r="P155" s="4"/>
      <c r="Q155" s="3"/>
      <c r="R155" s="5" t="s">
        <v>37</v>
      </c>
      <c r="S155" s="1"/>
      <c r="T155" s="1"/>
      <c r="U155" s="6" t="s">
        <v>4</v>
      </c>
      <c r="V155" s="6"/>
      <c r="W155" s="7" t="s">
        <v>1</v>
      </c>
      <c r="X155" s="7"/>
      <c r="Y155" s="8"/>
    </row>
    <row r="156" spans="1:25" s="57" customFormat="1" ht="12.75">
      <c r="A156" s="11"/>
      <c r="B156" s="11"/>
      <c r="C156" s="12"/>
      <c r="D156" s="13"/>
      <c r="E156" s="13"/>
      <c r="F156" s="13"/>
      <c r="G156" s="13"/>
      <c r="H156" s="14" t="s">
        <v>7</v>
      </c>
      <c r="I156" s="14"/>
      <c r="J156" s="7" t="s">
        <v>9</v>
      </c>
      <c r="K156" s="7"/>
      <c r="L156" s="8"/>
      <c r="M156" s="9">
        <v>150</v>
      </c>
      <c r="N156" s="11"/>
      <c r="O156" s="11"/>
      <c r="P156" s="12"/>
      <c r="Q156" s="13"/>
      <c r="R156" s="13"/>
      <c r="S156" s="13"/>
      <c r="T156" s="13"/>
      <c r="U156" s="14" t="s">
        <v>7</v>
      </c>
      <c r="V156" s="14"/>
      <c r="W156" s="7" t="s">
        <v>24</v>
      </c>
      <c r="X156" s="7"/>
      <c r="Y156" s="8"/>
    </row>
    <row r="157" spans="1:25" s="57" customFormat="1" ht="4.5" customHeight="1">
      <c r="A157" s="98"/>
      <c r="B157" s="99"/>
      <c r="C157" s="100"/>
      <c r="D157" s="101"/>
      <c r="E157" s="102"/>
      <c r="F157" s="103"/>
      <c r="G157" s="103"/>
      <c r="H157" s="104"/>
      <c r="I157" s="104"/>
      <c r="J157" s="100"/>
      <c r="K157" s="99"/>
      <c r="L157" s="105"/>
      <c r="M157" s="9"/>
      <c r="N157" s="98"/>
      <c r="O157" s="99"/>
      <c r="P157" s="100"/>
      <c r="Q157" s="101"/>
      <c r="R157" s="102"/>
      <c r="S157" s="103"/>
      <c r="T157" s="103"/>
      <c r="U157" s="104"/>
      <c r="V157" s="104"/>
      <c r="W157" s="100"/>
      <c r="X157" s="99"/>
      <c r="Y157" s="105"/>
    </row>
    <row r="158" spans="1:25" s="56" customFormat="1" ht="12.75" customHeight="1">
      <c r="A158" s="106"/>
      <c r="B158" s="107"/>
      <c r="C158" s="108"/>
      <c r="D158" s="109"/>
      <c r="E158" s="110" t="s">
        <v>48</v>
      </c>
      <c r="F158" s="111" t="s">
        <v>326</v>
      </c>
      <c r="G158" s="111"/>
      <c r="H158" s="112"/>
      <c r="I158" s="73"/>
      <c r="J158" s="73"/>
      <c r="K158" s="74"/>
      <c r="L158" s="75"/>
      <c r="M158" s="113"/>
      <c r="N158" s="106"/>
      <c r="O158" s="107"/>
      <c r="P158" s="108"/>
      <c r="Q158" s="109"/>
      <c r="R158" s="110" t="s">
        <v>48</v>
      </c>
      <c r="S158" s="111" t="s">
        <v>341</v>
      </c>
      <c r="T158" s="111"/>
      <c r="U158" s="112"/>
      <c r="V158" s="73"/>
      <c r="W158" s="73"/>
      <c r="X158" s="74"/>
      <c r="Y158" s="75"/>
    </row>
    <row r="159" spans="1:25" s="56" customFormat="1" ht="12.75" customHeight="1">
      <c r="A159" s="106"/>
      <c r="B159" s="107"/>
      <c r="C159" s="108"/>
      <c r="D159" s="109"/>
      <c r="E159" s="114" t="s">
        <v>49</v>
      </c>
      <c r="F159" s="111" t="s">
        <v>327</v>
      </c>
      <c r="G159" s="111"/>
      <c r="H159" s="115"/>
      <c r="I159" s="73"/>
      <c r="J159" s="76"/>
      <c r="K159" s="77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7.1</v>
      </c>
      <c r="L159" s="78"/>
      <c r="M159" s="113"/>
      <c r="N159" s="106"/>
      <c r="O159" s="107"/>
      <c r="P159" s="108"/>
      <c r="Q159" s="109"/>
      <c r="R159" s="114" t="s">
        <v>49</v>
      </c>
      <c r="S159" s="165" t="s">
        <v>342</v>
      </c>
      <c r="T159" s="111"/>
      <c r="U159" s="115"/>
      <c r="V159" s="73"/>
      <c r="W159" s="76"/>
      <c r="X159" s="77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11.1</v>
      </c>
      <c r="Y159" s="78"/>
    </row>
    <row r="160" spans="1:25" s="56" customFormat="1" ht="12.75" customHeight="1">
      <c r="A160" s="106"/>
      <c r="B160" s="107"/>
      <c r="C160" s="108"/>
      <c r="D160" s="109"/>
      <c r="E160" s="114" t="s">
        <v>50</v>
      </c>
      <c r="F160" s="111" t="s">
        <v>328</v>
      </c>
      <c r="G160" s="111"/>
      <c r="H160" s="112"/>
      <c r="I160" s="73"/>
      <c r="J160" s="79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14.1</v>
      </c>
      <c r="K160" s="77" t="str">
        <f>IF(K159="","","+")</f>
        <v>+</v>
      </c>
      <c r="L160" s="80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13.1</v>
      </c>
      <c r="M160" s="113"/>
      <c r="N160" s="106"/>
      <c r="O160" s="107"/>
      <c r="P160" s="108"/>
      <c r="Q160" s="109"/>
      <c r="R160" s="114" t="s">
        <v>50</v>
      </c>
      <c r="S160" s="111" t="s">
        <v>343</v>
      </c>
      <c r="T160" s="111"/>
      <c r="U160" s="112"/>
      <c r="V160" s="73"/>
      <c r="W160" s="79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9.1</v>
      </c>
      <c r="X160" s="77" t="str">
        <f>IF(X159="","","+")</f>
        <v>+</v>
      </c>
      <c r="Y160" s="80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12.1</v>
      </c>
    </row>
    <row r="161" spans="1:25" s="56" customFormat="1" ht="12.75" customHeight="1">
      <c r="A161" s="106"/>
      <c r="B161" s="107"/>
      <c r="C161" s="108"/>
      <c r="D161" s="109"/>
      <c r="E161" s="110" t="s">
        <v>51</v>
      </c>
      <c r="F161" s="111" t="s">
        <v>329</v>
      </c>
      <c r="G161" s="111"/>
      <c r="H161" s="112"/>
      <c r="I161" s="73"/>
      <c r="J161" s="76"/>
      <c r="K161" s="77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6.1</v>
      </c>
      <c r="L161" s="78"/>
      <c r="M161" s="113"/>
      <c r="N161" s="106"/>
      <c r="O161" s="107"/>
      <c r="P161" s="108"/>
      <c r="Q161" s="109"/>
      <c r="R161" s="110" t="s">
        <v>51</v>
      </c>
      <c r="S161" s="111" t="s">
        <v>344</v>
      </c>
      <c r="T161" s="111"/>
      <c r="U161" s="112"/>
      <c r="V161" s="73"/>
      <c r="W161" s="76"/>
      <c r="X161" s="77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8.1</v>
      </c>
      <c r="Y161" s="78"/>
    </row>
    <row r="162" spans="1:25" s="56" customFormat="1" ht="12.75" customHeight="1">
      <c r="A162" s="116" t="s">
        <v>48</v>
      </c>
      <c r="B162" s="117" t="s">
        <v>227</v>
      </c>
      <c r="C162" s="108"/>
      <c r="D162" s="109"/>
      <c r="E162" s="57"/>
      <c r="F162" s="112"/>
      <c r="G162" s="110" t="s">
        <v>48</v>
      </c>
      <c r="H162" s="118" t="s">
        <v>330</v>
      </c>
      <c r="J162" s="112"/>
      <c r="K162" s="115"/>
      <c r="L162" s="75"/>
      <c r="M162" s="113"/>
      <c r="N162" s="116" t="s">
        <v>48</v>
      </c>
      <c r="O162" s="117" t="s">
        <v>351</v>
      </c>
      <c r="P162" s="108"/>
      <c r="Q162" s="109"/>
      <c r="R162" s="57"/>
      <c r="S162" s="112"/>
      <c r="T162" s="110" t="s">
        <v>48</v>
      </c>
      <c r="U162" s="118" t="s">
        <v>345</v>
      </c>
      <c r="W162" s="112"/>
      <c r="X162" s="115"/>
      <c r="Y162" s="75"/>
    </row>
    <row r="163" spans="1:25" s="56" customFormat="1" ht="12.75" customHeight="1">
      <c r="A163" s="119" t="s">
        <v>49</v>
      </c>
      <c r="B163" s="117" t="s">
        <v>338</v>
      </c>
      <c r="C163" s="120"/>
      <c r="D163" s="109"/>
      <c r="E163" s="57"/>
      <c r="F163" s="121"/>
      <c r="G163" s="114" t="s">
        <v>49</v>
      </c>
      <c r="H163" s="118" t="s">
        <v>331</v>
      </c>
      <c r="J163" s="112"/>
      <c r="K163" s="115"/>
      <c r="L163" s="75"/>
      <c r="M163" s="113"/>
      <c r="N163" s="119" t="s">
        <v>49</v>
      </c>
      <c r="O163" s="117" t="s">
        <v>352</v>
      </c>
      <c r="P163" s="120"/>
      <c r="Q163" s="109"/>
      <c r="R163" s="57"/>
      <c r="S163" s="121"/>
      <c r="T163" s="114" t="s">
        <v>49</v>
      </c>
      <c r="U163" s="118" t="s">
        <v>346</v>
      </c>
      <c r="W163" s="112"/>
      <c r="X163" s="115"/>
      <c r="Y163" s="75"/>
    </row>
    <row r="164" spans="1:25" s="56" customFormat="1" ht="12.75" customHeight="1">
      <c r="A164" s="119" t="s">
        <v>50</v>
      </c>
      <c r="B164" s="164" t="s">
        <v>303</v>
      </c>
      <c r="C164" s="108"/>
      <c r="D164" s="109"/>
      <c r="E164" s="57"/>
      <c r="F164" s="121"/>
      <c r="G164" s="114" t="s">
        <v>50</v>
      </c>
      <c r="H164" s="118" t="s">
        <v>332</v>
      </c>
      <c r="J164" s="112"/>
      <c r="K164" s="112"/>
      <c r="L164" s="75"/>
      <c r="M164" s="113"/>
      <c r="N164" s="119" t="s">
        <v>50</v>
      </c>
      <c r="O164" s="117" t="s">
        <v>353</v>
      </c>
      <c r="P164" s="108"/>
      <c r="Q164" s="109"/>
      <c r="R164" s="57"/>
      <c r="S164" s="121"/>
      <c r="T164" s="114" t="s">
        <v>50</v>
      </c>
      <c r="U164" s="118" t="s">
        <v>236</v>
      </c>
      <c r="W164" s="112"/>
      <c r="X164" s="112"/>
      <c r="Y164" s="75"/>
    </row>
    <row r="165" spans="1:25" s="56" customFormat="1" ht="12.75" customHeight="1">
      <c r="A165" s="116" t="s">
        <v>51</v>
      </c>
      <c r="B165" s="117" t="s">
        <v>339</v>
      </c>
      <c r="C165" s="120"/>
      <c r="D165" s="109"/>
      <c r="E165" s="57"/>
      <c r="F165" s="112"/>
      <c r="G165" s="110" t="s">
        <v>51</v>
      </c>
      <c r="H165" s="118" t="s">
        <v>333</v>
      </c>
      <c r="J165" s="61"/>
      <c r="K165" s="63" t="s">
        <v>55</v>
      </c>
      <c r="L165" s="62"/>
      <c r="M165" s="113"/>
      <c r="N165" s="116" t="s">
        <v>51</v>
      </c>
      <c r="O165" s="164" t="s">
        <v>354</v>
      </c>
      <c r="P165" s="120"/>
      <c r="Q165" s="109"/>
      <c r="R165" s="57"/>
      <c r="S165" s="112"/>
      <c r="T165" s="110" t="s">
        <v>51</v>
      </c>
      <c r="U165" s="118" t="s">
        <v>347</v>
      </c>
      <c r="W165" s="61"/>
      <c r="X165" s="63" t="s">
        <v>55</v>
      </c>
      <c r="Y165" s="62"/>
    </row>
    <row r="166" spans="1:25" s="56" customFormat="1" ht="12.75" customHeight="1">
      <c r="A166" s="122"/>
      <c r="B166" s="120"/>
      <c r="C166" s="110"/>
      <c r="D166" s="109"/>
      <c r="E166" s="110" t="s">
        <v>48</v>
      </c>
      <c r="F166" s="165" t="s">
        <v>334</v>
      </c>
      <c r="G166" s="111"/>
      <c r="H166" s="112"/>
      <c r="I166" s="123"/>
      <c r="J166" s="64" t="s">
        <v>52</v>
      </c>
      <c r="K166" s="163" t="s">
        <v>474</v>
      </c>
      <c r="L166" s="62"/>
      <c r="M166" s="113"/>
      <c r="N166" s="122"/>
      <c r="O166" s="120"/>
      <c r="P166" s="110"/>
      <c r="Q166" s="109"/>
      <c r="R166" s="110" t="s">
        <v>48</v>
      </c>
      <c r="S166" s="111" t="s">
        <v>348</v>
      </c>
      <c r="T166" s="111"/>
      <c r="U166" s="112"/>
      <c r="V166" s="123"/>
      <c r="W166" s="64" t="s">
        <v>52</v>
      </c>
      <c r="X166" s="163" t="s">
        <v>478</v>
      </c>
      <c r="Y166" s="62"/>
    </row>
    <row r="167" spans="1:25" s="56" customFormat="1" ht="12.75" customHeight="1">
      <c r="A167" s="106"/>
      <c r="B167" s="65" t="s">
        <v>56</v>
      </c>
      <c r="C167" s="108"/>
      <c r="D167" s="109"/>
      <c r="E167" s="114" t="s">
        <v>49</v>
      </c>
      <c r="F167" s="165" t="s">
        <v>335</v>
      </c>
      <c r="G167" s="111"/>
      <c r="H167" s="112"/>
      <c r="I167" s="73"/>
      <c r="J167" s="64" t="s">
        <v>46</v>
      </c>
      <c r="K167" s="72" t="s">
        <v>474</v>
      </c>
      <c r="L167" s="62"/>
      <c r="M167" s="113"/>
      <c r="N167" s="106"/>
      <c r="O167" s="65" t="s">
        <v>56</v>
      </c>
      <c r="P167" s="108"/>
      <c r="Q167" s="109"/>
      <c r="R167" s="114" t="s">
        <v>49</v>
      </c>
      <c r="S167" s="111" t="s">
        <v>349</v>
      </c>
      <c r="T167" s="111"/>
      <c r="U167" s="112"/>
      <c r="V167" s="73"/>
      <c r="W167" s="64" t="s">
        <v>46</v>
      </c>
      <c r="X167" s="72" t="s">
        <v>480</v>
      </c>
      <c r="Y167" s="62"/>
    </row>
    <row r="168" spans="1:25" s="56" customFormat="1" ht="12.75" customHeight="1">
      <c r="A168" s="106"/>
      <c r="B168" s="65" t="s">
        <v>477</v>
      </c>
      <c r="C168" s="108"/>
      <c r="D168" s="109"/>
      <c r="E168" s="114" t="s">
        <v>50</v>
      </c>
      <c r="F168" s="111" t="s">
        <v>336</v>
      </c>
      <c r="G168" s="111"/>
      <c r="H168" s="115"/>
      <c r="I168" s="73"/>
      <c r="J168" s="64" t="s">
        <v>54</v>
      </c>
      <c r="K168" s="72" t="s">
        <v>475</v>
      </c>
      <c r="L168" s="62"/>
      <c r="M168" s="113"/>
      <c r="N168" s="106"/>
      <c r="O168" s="65" t="s">
        <v>481</v>
      </c>
      <c r="P168" s="108"/>
      <c r="Q168" s="109"/>
      <c r="R168" s="114" t="s">
        <v>50</v>
      </c>
      <c r="S168" s="111" t="s">
        <v>350</v>
      </c>
      <c r="T168" s="111"/>
      <c r="U168" s="115"/>
      <c r="V168" s="73"/>
      <c r="W168" s="64" t="s">
        <v>54</v>
      </c>
      <c r="X168" s="72" t="s">
        <v>479</v>
      </c>
      <c r="Y168" s="62"/>
    </row>
    <row r="169" spans="1:25" s="56" customFormat="1" ht="12.75" customHeight="1">
      <c r="A169" s="124"/>
      <c r="B169" s="125"/>
      <c r="C169" s="125"/>
      <c r="D169" s="109"/>
      <c r="E169" s="110" t="s">
        <v>51</v>
      </c>
      <c r="F169" s="117" t="s">
        <v>337</v>
      </c>
      <c r="G169" s="117"/>
      <c r="H169" s="125"/>
      <c r="I169" s="125"/>
      <c r="J169" s="66" t="s">
        <v>53</v>
      </c>
      <c r="K169" s="72" t="s">
        <v>476</v>
      </c>
      <c r="L169" s="67"/>
      <c r="M169" s="126"/>
      <c r="N169" s="124"/>
      <c r="O169" s="125"/>
      <c r="P169" s="125"/>
      <c r="Q169" s="109"/>
      <c r="R169" s="110" t="s">
        <v>51</v>
      </c>
      <c r="S169" s="117" t="s">
        <v>257</v>
      </c>
      <c r="T169" s="117"/>
      <c r="U169" s="125"/>
      <c r="V169" s="125"/>
      <c r="W169" s="66" t="s">
        <v>53</v>
      </c>
      <c r="X169" s="72" t="s">
        <v>479</v>
      </c>
      <c r="Y169" s="67"/>
    </row>
    <row r="170" spans="1:25" ht="4.5" customHeight="1">
      <c r="A170" s="127"/>
      <c r="B170" s="128"/>
      <c r="C170" s="129"/>
      <c r="D170" s="130"/>
      <c r="E170" s="131"/>
      <c r="F170" s="132"/>
      <c r="G170" s="132"/>
      <c r="H170" s="133"/>
      <c r="I170" s="133"/>
      <c r="J170" s="129"/>
      <c r="K170" s="128"/>
      <c r="L170" s="134"/>
      <c r="N170" s="127"/>
      <c r="O170" s="128"/>
      <c r="P170" s="129"/>
      <c r="Q170" s="130"/>
      <c r="R170" s="131"/>
      <c r="S170" s="132"/>
      <c r="T170" s="132"/>
      <c r="U170" s="133"/>
      <c r="V170" s="133"/>
      <c r="W170" s="129"/>
      <c r="X170" s="128"/>
      <c r="Y170" s="134"/>
    </row>
    <row r="171" spans="1:31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48" t="s">
        <v>73</v>
      </c>
      <c r="G171" s="18" t="s">
        <v>13</v>
      </c>
      <c r="H171" s="19" t="s">
        <v>14</v>
      </c>
      <c r="I171" s="20"/>
      <c r="J171" s="17" t="s">
        <v>15</v>
      </c>
      <c r="K171" s="18" t="s">
        <v>10</v>
      </c>
      <c r="L171" s="16" t="s">
        <v>16</v>
      </c>
      <c r="M171" s="9">
        <v>150</v>
      </c>
      <c r="N171" s="16"/>
      <c r="O171" s="16" t="s">
        <v>10</v>
      </c>
      <c r="P171" s="17"/>
      <c r="Q171" s="18" t="s">
        <v>11</v>
      </c>
      <c r="R171" s="18" t="s">
        <v>12</v>
      </c>
      <c r="S171" s="148" t="s">
        <v>73</v>
      </c>
      <c r="T171" s="18" t="s">
        <v>13</v>
      </c>
      <c r="U171" s="19" t="s">
        <v>14</v>
      </c>
      <c r="V171" s="20"/>
      <c r="W171" s="17" t="s">
        <v>15</v>
      </c>
      <c r="X171" s="18" t="s">
        <v>10</v>
      </c>
      <c r="Y171" s="149" t="s">
        <v>16</v>
      </c>
      <c r="Z171" s="155" t="s">
        <v>62</v>
      </c>
      <c r="AA171" s="156"/>
      <c r="AB171" s="157"/>
      <c r="AC171" s="159" t="s">
        <v>63</v>
      </c>
      <c r="AD171" s="160"/>
      <c r="AE171" s="161"/>
    </row>
    <row r="172" spans="1:31" ht="12.75">
      <c r="A172" s="21" t="s">
        <v>16</v>
      </c>
      <c r="B172" s="135" t="s">
        <v>17</v>
      </c>
      <c r="C172" s="136" t="s">
        <v>18</v>
      </c>
      <c r="D172" s="137" t="s">
        <v>19</v>
      </c>
      <c r="E172" s="137" t="s">
        <v>20</v>
      </c>
      <c r="F172" s="137"/>
      <c r="G172" s="137"/>
      <c r="H172" s="23" t="s">
        <v>18</v>
      </c>
      <c r="I172" s="23" t="s">
        <v>15</v>
      </c>
      <c r="J172" s="22"/>
      <c r="K172" s="21" t="s">
        <v>17</v>
      </c>
      <c r="L172" s="21"/>
      <c r="M172" s="9">
        <v>150</v>
      </c>
      <c r="N172" s="21" t="s">
        <v>16</v>
      </c>
      <c r="O172" s="21" t="s">
        <v>17</v>
      </c>
      <c r="P172" s="22" t="s">
        <v>18</v>
      </c>
      <c r="Q172" s="150" t="s">
        <v>19</v>
      </c>
      <c r="R172" s="150" t="s">
        <v>20</v>
      </c>
      <c r="S172" s="150"/>
      <c r="T172" s="150"/>
      <c r="U172" s="23" t="s">
        <v>18</v>
      </c>
      <c r="V172" s="23" t="s">
        <v>15</v>
      </c>
      <c r="W172" s="22"/>
      <c r="X172" s="21" t="s">
        <v>17</v>
      </c>
      <c r="Y172" s="151"/>
      <c r="Z172" s="95" t="s">
        <v>61</v>
      </c>
      <c r="AA172" s="158" t="s">
        <v>66</v>
      </c>
      <c r="AB172" s="157"/>
      <c r="AC172" s="95" t="s">
        <v>61</v>
      </c>
      <c r="AD172" s="160" t="s">
        <v>66</v>
      </c>
      <c r="AE172" s="161"/>
    </row>
    <row r="173" spans="1:31" ht="16.5" customHeight="1">
      <c r="A173" s="24">
        <v>-0.75</v>
      </c>
      <c r="B173" s="25">
        <v>0</v>
      </c>
      <c r="C173" s="26">
        <v>1</v>
      </c>
      <c r="D173" s="138" t="s">
        <v>105</v>
      </c>
      <c r="E173" s="27" t="s">
        <v>53</v>
      </c>
      <c r="F173" s="153" t="s">
        <v>280</v>
      </c>
      <c r="G173" s="147">
        <v>10</v>
      </c>
      <c r="H173" s="29"/>
      <c r="I173" s="29">
        <v>430</v>
      </c>
      <c r="J173" s="30">
        <v>7</v>
      </c>
      <c r="K173" s="31">
        <v>4</v>
      </c>
      <c r="L173" s="24">
        <v>0.75</v>
      </c>
      <c r="M173" s="9"/>
      <c r="N173" s="24">
        <v>2.75</v>
      </c>
      <c r="O173" s="25">
        <v>4</v>
      </c>
      <c r="P173" s="26">
        <v>3</v>
      </c>
      <c r="Q173" s="138" t="s">
        <v>195</v>
      </c>
      <c r="R173" s="27" t="s">
        <v>53</v>
      </c>
      <c r="S173" s="153" t="s">
        <v>340</v>
      </c>
      <c r="T173" s="147">
        <v>5</v>
      </c>
      <c r="U173" s="29">
        <v>200</v>
      </c>
      <c r="V173" s="29"/>
      <c r="W173" s="30">
        <v>7</v>
      </c>
      <c r="X173" s="31">
        <v>0</v>
      </c>
      <c r="Y173" s="24">
        <v>-2.75</v>
      </c>
      <c r="Z173" s="89" t="str">
        <f>C173&amp;"+"&amp;J173</f>
        <v>1+7</v>
      </c>
      <c r="AA173" s="90">
        <f>IF(AND(H173&gt;0,H173&lt;1),2*H173,MATCH(A173,{-40000,-0.4999999999,0.5,40000},1)-1)</f>
        <v>0</v>
      </c>
      <c r="AB173" s="86">
        <f>IF(AND(I173&gt;0,I173&lt;1),2*I173,MATCH(L173,{-40000,-0.4999999999,0.5,40000},1)-1)</f>
        <v>2</v>
      </c>
      <c r="AC173" s="89" t="str">
        <f>P173&amp;"+"&amp;W173</f>
        <v>3+7</v>
      </c>
      <c r="AD173" s="90">
        <f>IF(AND(U173&gt;0,U173&lt;1),2*U173,MATCH(N173,{-40000,-0.4999999999,0.5,40000},1)-1)</f>
        <v>2</v>
      </c>
      <c r="AE173" s="86">
        <f>IF(AND(V173&gt;0,V173&lt;1),2*V173,MATCH(Y173,{-40000,-0.4999999999,0.5,40000},1)-1)</f>
        <v>0</v>
      </c>
    </row>
    <row r="174" spans="1:31" ht="16.5" customHeight="1">
      <c r="A174" s="24">
        <v>0.25</v>
      </c>
      <c r="B174" s="25">
        <v>3</v>
      </c>
      <c r="C174" s="26">
        <v>2</v>
      </c>
      <c r="D174" s="154" t="s">
        <v>105</v>
      </c>
      <c r="E174" s="27" t="s">
        <v>53</v>
      </c>
      <c r="F174" s="28" t="s">
        <v>197</v>
      </c>
      <c r="G174" s="147">
        <v>9</v>
      </c>
      <c r="H174" s="29"/>
      <c r="I174" s="29">
        <v>400</v>
      </c>
      <c r="J174" s="30">
        <v>6</v>
      </c>
      <c r="K174" s="31">
        <v>1</v>
      </c>
      <c r="L174" s="24">
        <v>-0.25</v>
      </c>
      <c r="M174" s="9"/>
      <c r="N174" s="24">
        <v>1</v>
      </c>
      <c r="O174" s="25">
        <v>2</v>
      </c>
      <c r="P174" s="26">
        <v>5</v>
      </c>
      <c r="Q174" s="154" t="s">
        <v>198</v>
      </c>
      <c r="R174" s="27" t="s">
        <v>52</v>
      </c>
      <c r="S174" s="153" t="s">
        <v>355</v>
      </c>
      <c r="T174" s="147">
        <v>9</v>
      </c>
      <c r="U174" s="29">
        <v>140</v>
      </c>
      <c r="V174" s="29"/>
      <c r="W174" s="30">
        <v>1</v>
      </c>
      <c r="X174" s="31">
        <v>2</v>
      </c>
      <c r="Y174" s="24">
        <v>-1</v>
      </c>
      <c r="Z174" s="91" t="str">
        <f>C174&amp;"+"&amp;J174</f>
        <v>2+6</v>
      </c>
      <c r="AA174" s="92">
        <f>IF(AND(H174&gt;0,H174&lt;1),2*H174,MATCH(A174,{-40000,-0.4999999999,0.5,40000},1)-1)</f>
        <v>1</v>
      </c>
      <c r="AB174" s="87">
        <f>IF(AND(I174&gt;0,I174&lt;1),2*I174,MATCH(L174,{-40000,-0.4999999999,0.5,40000},1)-1)</f>
        <v>1</v>
      </c>
      <c r="AC174" s="91" t="str">
        <f>P174&amp;"+"&amp;W174</f>
        <v>5+1</v>
      </c>
      <c r="AD174" s="92">
        <f>IF(AND(U174&gt;0,U174&lt;1),2*U174,MATCH(N174,{-40000,-0.4999999999,0.5,40000},1)-1)</f>
        <v>2</v>
      </c>
      <c r="AE174" s="87">
        <f>IF(AND(V174&gt;0,V174&lt;1),2*V174,MATCH(Y174,{-40000,-0.4999999999,0.5,40000},1)-1)</f>
        <v>0</v>
      </c>
    </row>
    <row r="175" spans="1:31" ht="16.5" customHeight="1">
      <c r="A175" s="24">
        <v>0.25</v>
      </c>
      <c r="B175" s="25">
        <v>3</v>
      </c>
      <c r="C175" s="26">
        <v>3</v>
      </c>
      <c r="D175" s="138" t="s">
        <v>105</v>
      </c>
      <c r="E175" s="27" t="s">
        <v>54</v>
      </c>
      <c r="F175" s="153" t="s">
        <v>340</v>
      </c>
      <c r="G175" s="147">
        <v>9</v>
      </c>
      <c r="H175" s="29"/>
      <c r="I175" s="29">
        <v>400</v>
      </c>
      <c r="J175" s="30">
        <v>5</v>
      </c>
      <c r="K175" s="31">
        <v>1</v>
      </c>
      <c r="L175" s="24">
        <v>-0.25</v>
      </c>
      <c r="M175" s="9"/>
      <c r="N175" s="24">
        <v>-4.75</v>
      </c>
      <c r="O175" s="25">
        <v>0</v>
      </c>
      <c r="P175" s="26">
        <v>4</v>
      </c>
      <c r="Q175" s="138" t="s">
        <v>195</v>
      </c>
      <c r="R175" s="27" t="s">
        <v>53</v>
      </c>
      <c r="S175" s="153" t="s">
        <v>340</v>
      </c>
      <c r="T175" s="147">
        <v>7</v>
      </c>
      <c r="U175" s="29"/>
      <c r="V175" s="29">
        <v>90</v>
      </c>
      <c r="W175" s="30">
        <v>2</v>
      </c>
      <c r="X175" s="31">
        <v>4</v>
      </c>
      <c r="Y175" s="24">
        <v>4.75</v>
      </c>
      <c r="Z175" s="93" t="str">
        <f>C175&amp;"+"&amp;J175</f>
        <v>3+5</v>
      </c>
      <c r="AA175" s="94">
        <f>IF(AND(H175&gt;0,H175&lt;1),2*H175,MATCH(A175,{-40000,-0.4999999999,0.5,40000},1)-1)</f>
        <v>1</v>
      </c>
      <c r="AB175" s="88">
        <f>IF(AND(I175&gt;0,I175&lt;1),2*I175,MATCH(L175,{-40000,-0.4999999999,0.5,40000},1)-1)</f>
        <v>1</v>
      </c>
      <c r="AC175" s="93" t="str">
        <f>P175&amp;"+"&amp;W175</f>
        <v>4+2</v>
      </c>
      <c r="AD175" s="94">
        <f>IF(AND(U175&gt;0,U175&lt;1),2*U175,MATCH(N175,{-40000,-0.4999999999,0.5,40000},1)-1)</f>
        <v>0</v>
      </c>
      <c r="AE175" s="88">
        <f>IF(AND(V175&gt;0,V175&lt;1),2*V175,MATCH(Y175,{-40000,-0.4999999999,0.5,40000},1)-1)</f>
        <v>2</v>
      </c>
    </row>
    <row r="176" spans="1:25" ht="18.75" customHeight="1">
      <c r="A176" s="140"/>
      <c r="B176" s="141"/>
      <c r="C176" s="142"/>
      <c r="D176" s="143"/>
      <c r="E176" s="144"/>
      <c r="H176" s="146"/>
      <c r="I176" s="146"/>
      <c r="J176" s="142"/>
      <c r="K176" s="141"/>
      <c r="L176" s="140"/>
      <c r="M176" s="9"/>
      <c r="N176" s="140"/>
      <c r="O176" s="141"/>
      <c r="P176" s="142"/>
      <c r="Q176" s="143"/>
      <c r="R176" s="144"/>
      <c r="S176" s="145"/>
      <c r="T176" s="145"/>
      <c r="U176" s="146"/>
      <c r="V176" s="146"/>
      <c r="W176" s="142"/>
      <c r="X176" s="141"/>
      <c r="Y176" s="140"/>
    </row>
    <row r="177" spans="1:25" ht="15">
      <c r="A177" s="2"/>
      <c r="B177" s="3" t="s">
        <v>2</v>
      </c>
      <c r="C177" s="4"/>
      <c r="D177" s="3"/>
      <c r="E177" s="5" t="s">
        <v>57</v>
      </c>
      <c r="F177" s="1"/>
      <c r="G177" s="1"/>
      <c r="H177" s="6" t="s">
        <v>4</v>
      </c>
      <c r="I177" s="6"/>
      <c r="J177" s="7" t="s">
        <v>5</v>
      </c>
      <c r="K177" s="7"/>
      <c r="L177" s="8"/>
      <c r="M177" s="9">
        <v>150</v>
      </c>
      <c r="N177" s="2"/>
      <c r="O177" s="3" t="s">
        <v>2</v>
      </c>
      <c r="P177" s="4"/>
      <c r="Q177" s="3"/>
      <c r="R177" s="5" t="s">
        <v>58</v>
      </c>
      <c r="S177" s="1"/>
      <c r="T177" s="1"/>
      <c r="U177" s="6" t="s">
        <v>4</v>
      </c>
      <c r="V177" s="6"/>
      <c r="W177" s="7" t="s">
        <v>0</v>
      </c>
      <c r="X177" s="7"/>
      <c r="Y177" s="8"/>
    </row>
    <row r="178" spans="1:25" ht="12.75">
      <c r="A178" s="11"/>
      <c r="B178" s="11"/>
      <c r="C178" s="12"/>
      <c r="D178" s="13"/>
      <c r="E178" s="13"/>
      <c r="F178" s="13"/>
      <c r="G178" s="13"/>
      <c r="H178" s="14" t="s">
        <v>7</v>
      </c>
      <c r="I178" s="14"/>
      <c r="J178" s="7" t="s">
        <v>8</v>
      </c>
      <c r="K178" s="7"/>
      <c r="L178" s="8"/>
      <c r="M178" s="9">
        <v>150</v>
      </c>
      <c r="N178" s="11"/>
      <c r="O178" s="11"/>
      <c r="P178" s="12"/>
      <c r="Q178" s="13"/>
      <c r="R178" s="13"/>
      <c r="S178" s="13"/>
      <c r="T178" s="13"/>
      <c r="U178" s="14" t="s">
        <v>7</v>
      </c>
      <c r="V178" s="14"/>
      <c r="W178" s="7" t="s">
        <v>9</v>
      </c>
      <c r="X178" s="7"/>
      <c r="Y178" s="8"/>
    </row>
    <row r="179" spans="1:25" ht="4.5" customHeight="1">
      <c r="A179" s="98"/>
      <c r="B179" s="99"/>
      <c r="C179" s="100"/>
      <c r="D179" s="101"/>
      <c r="E179" s="102"/>
      <c r="F179" s="103"/>
      <c r="G179" s="103"/>
      <c r="H179" s="104"/>
      <c r="I179" s="104"/>
      <c r="J179" s="100"/>
      <c r="K179" s="99"/>
      <c r="L179" s="105"/>
      <c r="M179" s="9"/>
      <c r="N179" s="98"/>
      <c r="O179" s="99"/>
      <c r="P179" s="100"/>
      <c r="Q179" s="101"/>
      <c r="R179" s="102"/>
      <c r="S179" s="103"/>
      <c r="T179" s="103"/>
      <c r="U179" s="104"/>
      <c r="V179" s="104"/>
      <c r="W179" s="100"/>
      <c r="X179" s="99"/>
      <c r="Y179" s="105"/>
    </row>
    <row r="180" spans="1:25" s="56" customFormat="1" ht="12.75" customHeight="1">
      <c r="A180" s="106"/>
      <c r="B180" s="107"/>
      <c r="C180" s="108"/>
      <c r="D180" s="109"/>
      <c r="E180" s="110" t="s">
        <v>48</v>
      </c>
      <c r="F180" s="111" t="s">
        <v>356</v>
      </c>
      <c r="G180" s="111"/>
      <c r="H180" s="112"/>
      <c r="I180" s="73"/>
      <c r="J180" s="73"/>
      <c r="K180" s="74"/>
      <c r="L180" s="75"/>
      <c r="M180" s="113"/>
      <c r="N180" s="106"/>
      <c r="O180" s="107"/>
      <c r="P180" s="108"/>
      <c r="Q180" s="109"/>
      <c r="R180" s="110" t="s">
        <v>48</v>
      </c>
      <c r="S180" s="111" t="s">
        <v>371</v>
      </c>
      <c r="T180" s="111"/>
      <c r="U180" s="112"/>
      <c r="V180" s="73"/>
      <c r="W180" s="73"/>
      <c r="X180" s="74"/>
      <c r="Y180" s="75"/>
    </row>
    <row r="181" spans="1:25" s="56" customFormat="1" ht="12.75" customHeight="1">
      <c r="A181" s="106"/>
      <c r="B181" s="107"/>
      <c r="C181" s="108"/>
      <c r="D181" s="109"/>
      <c r="E181" s="114" t="s">
        <v>49</v>
      </c>
      <c r="F181" s="111" t="s">
        <v>357</v>
      </c>
      <c r="G181" s="111"/>
      <c r="H181" s="115"/>
      <c r="I181" s="73"/>
      <c r="J181" s="76"/>
      <c r="K181" s="77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4.1</v>
      </c>
      <c r="L181" s="78"/>
      <c r="M181" s="113"/>
      <c r="N181" s="106"/>
      <c r="O181" s="107"/>
      <c r="P181" s="108"/>
      <c r="Q181" s="109"/>
      <c r="R181" s="114" t="s">
        <v>49</v>
      </c>
      <c r="S181" s="111" t="s">
        <v>372</v>
      </c>
      <c r="T181" s="111"/>
      <c r="U181" s="115"/>
      <c r="V181" s="73"/>
      <c r="W181" s="76"/>
      <c r="X181" s="77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14.1</v>
      </c>
      <c r="Y181" s="78"/>
    </row>
    <row r="182" spans="1:25" s="56" customFormat="1" ht="12.75" customHeight="1">
      <c r="A182" s="106"/>
      <c r="B182" s="107"/>
      <c r="C182" s="108"/>
      <c r="D182" s="109"/>
      <c r="E182" s="114" t="s">
        <v>50</v>
      </c>
      <c r="F182" s="165" t="s">
        <v>358</v>
      </c>
      <c r="G182" s="111"/>
      <c r="H182" s="112"/>
      <c r="I182" s="73"/>
      <c r="J182" s="79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77" t="str">
        <f>IF(K181="","","+")</f>
        <v>+</v>
      </c>
      <c r="L182" s="80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13.1</v>
      </c>
      <c r="M182" s="113"/>
      <c r="N182" s="106"/>
      <c r="O182" s="107"/>
      <c r="P182" s="108"/>
      <c r="Q182" s="109"/>
      <c r="R182" s="114" t="s">
        <v>50</v>
      </c>
      <c r="S182" s="111" t="s">
        <v>242</v>
      </c>
      <c r="T182" s="111"/>
      <c r="U182" s="112"/>
      <c r="V182" s="73"/>
      <c r="W182" s="79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10.1</v>
      </c>
      <c r="X182" s="77" t="str">
        <f>IF(X181="","","+")</f>
        <v>+</v>
      </c>
      <c r="Y182" s="80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4.1</v>
      </c>
    </row>
    <row r="183" spans="1:25" s="56" customFormat="1" ht="12.75" customHeight="1">
      <c r="A183" s="106"/>
      <c r="B183" s="107"/>
      <c r="C183" s="108"/>
      <c r="D183" s="109"/>
      <c r="E183" s="110" t="s">
        <v>51</v>
      </c>
      <c r="F183" s="111" t="s">
        <v>350</v>
      </c>
      <c r="G183" s="111"/>
      <c r="H183" s="112"/>
      <c r="I183" s="73"/>
      <c r="J183" s="76"/>
      <c r="K183" s="77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3" s="78"/>
      <c r="M183" s="113"/>
      <c r="N183" s="106"/>
      <c r="O183" s="107"/>
      <c r="P183" s="108"/>
      <c r="Q183" s="109"/>
      <c r="R183" s="110" t="s">
        <v>51</v>
      </c>
      <c r="S183" s="111" t="s">
        <v>331</v>
      </c>
      <c r="T183" s="111"/>
      <c r="U183" s="112"/>
      <c r="V183" s="73"/>
      <c r="W183" s="76"/>
      <c r="X183" s="77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3" s="78"/>
    </row>
    <row r="184" spans="1:25" s="56" customFormat="1" ht="12.75" customHeight="1">
      <c r="A184" s="116" t="s">
        <v>48</v>
      </c>
      <c r="B184" s="117" t="s">
        <v>367</v>
      </c>
      <c r="C184" s="108"/>
      <c r="D184" s="109"/>
      <c r="E184" s="57"/>
      <c r="F184" s="112"/>
      <c r="G184" s="110" t="s">
        <v>48</v>
      </c>
      <c r="H184" s="118" t="s">
        <v>359</v>
      </c>
      <c r="J184" s="112"/>
      <c r="K184" s="115"/>
      <c r="L184" s="75"/>
      <c r="M184" s="113"/>
      <c r="N184" s="116" t="s">
        <v>48</v>
      </c>
      <c r="O184" s="117" t="s">
        <v>379</v>
      </c>
      <c r="P184" s="108"/>
      <c r="Q184" s="109"/>
      <c r="R184" s="57"/>
      <c r="S184" s="112"/>
      <c r="T184" s="110" t="s">
        <v>48</v>
      </c>
      <c r="U184" s="118" t="s">
        <v>373</v>
      </c>
      <c r="W184" s="112"/>
      <c r="X184" s="115"/>
      <c r="Y184" s="75"/>
    </row>
    <row r="185" spans="1:25" s="56" customFormat="1" ht="12.75" customHeight="1">
      <c r="A185" s="119" t="s">
        <v>49</v>
      </c>
      <c r="B185" s="117" t="s">
        <v>368</v>
      </c>
      <c r="C185" s="120"/>
      <c r="D185" s="109"/>
      <c r="E185" s="57"/>
      <c r="F185" s="121"/>
      <c r="G185" s="114" t="s">
        <v>49</v>
      </c>
      <c r="H185" s="118" t="s">
        <v>360</v>
      </c>
      <c r="J185" s="112"/>
      <c r="K185" s="115"/>
      <c r="L185" s="75"/>
      <c r="M185" s="113"/>
      <c r="N185" s="119" t="s">
        <v>49</v>
      </c>
      <c r="O185" s="117" t="s">
        <v>307</v>
      </c>
      <c r="P185" s="120"/>
      <c r="Q185" s="109"/>
      <c r="R185" s="57"/>
      <c r="S185" s="121"/>
      <c r="T185" s="114" t="s">
        <v>49</v>
      </c>
      <c r="U185" s="162" t="s">
        <v>374</v>
      </c>
      <c r="W185" s="112"/>
      <c r="X185" s="115"/>
      <c r="Y185" s="75"/>
    </row>
    <row r="186" spans="1:25" s="56" customFormat="1" ht="12.75" customHeight="1">
      <c r="A186" s="119" t="s">
        <v>50</v>
      </c>
      <c r="B186" s="117" t="s">
        <v>369</v>
      </c>
      <c r="C186" s="108"/>
      <c r="D186" s="109"/>
      <c r="E186" s="57"/>
      <c r="F186" s="121"/>
      <c r="G186" s="114" t="s">
        <v>50</v>
      </c>
      <c r="H186" s="118" t="s">
        <v>361</v>
      </c>
      <c r="J186" s="112"/>
      <c r="K186" s="112"/>
      <c r="L186" s="75"/>
      <c r="M186" s="113"/>
      <c r="N186" s="119" t="s">
        <v>50</v>
      </c>
      <c r="O186" s="117" t="s">
        <v>122</v>
      </c>
      <c r="P186" s="108"/>
      <c r="Q186" s="109"/>
      <c r="R186" s="57"/>
      <c r="S186" s="121"/>
      <c r="T186" s="114" t="s">
        <v>50</v>
      </c>
      <c r="U186" s="118" t="s">
        <v>289</v>
      </c>
      <c r="W186" s="112"/>
      <c r="X186" s="112"/>
      <c r="Y186" s="75"/>
    </row>
    <row r="187" spans="1:25" s="56" customFormat="1" ht="12.75" customHeight="1">
      <c r="A187" s="116" t="s">
        <v>51</v>
      </c>
      <c r="B187" s="117" t="s">
        <v>185</v>
      </c>
      <c r="C187" s="120"/>
      <c r="D187" s="109"/>
      <c r="E187" s="57"/>
      <c r="F187" s="112"/>
      <c r="G187" s="110" t="s">
        <v>51</v>
      </c>
      <c r="H187" s="118" t="s">
        <v>362</v>
      </c>
      <c r="J187" s="61"/>
      <c r="K187" s="63" t="s">
        <v>55</v>
      </c>
      <c r="L187" s="62"/>
      <c r="M187" s="113"/>
      <c r="N187" s="116" t="s">
        <v>51</v>
      </c>
      <c r="O187" s="117" t="s">
        <v>380</v>
      </c>
      <c r="P187" s="120"/>
      <c r="Q187" s="109"/>
      <c r="R187" s="57"/>
      <c r="S187" s="112"/>
      <c r="T187" s="110" t="s">
        <v>51</v>
      </c>
      <c r="U187" s="118" t="s">
        <v>375</v>
      </c>
      <c r="W187" s="61"/>
      <c r="X187" s="63" t="s">
        <v>55</v>
      </c>
      <c r="Y187" s="62"/>
    </row>
    <row r="188" spans="1:25" s="56" customFormat="1" ht="12.75" customHeight="1">
      <c r="A188" s="122"/>
      <c r="B188" s="120"/>
      <c r="C188" s="110"/>
      <c r="D188" s="109"/>
      <c r="E188" s="110" t="s">
        <v>48</v>
      </c>
      <c r="F188" s="111" t="s">
        <v>363</v>
      </c>
      <c r="G188" s="111"/>
      <c r="H188" s="112"/>
      <c r="I188" s="123"/>
      <c r="J188" s="64" t="s">
        <v>52</v>
      </c>
      <c r="K188" s="163" t="s">
        <v>482</v>
      </c>
      <c r="L188" s="62"/>
      <c r="M188" s="113"/>
      <c r="N188" s="122"/>
      <c r="O188" s="120"/>
      <c r="P188" s="110"/>
      <c r="Q188" s="109"/>
      <c r="R188" s="110" t="s">
        <v>48</v>
      </c>
      <c r="S188" s="111" t="s">
        <v>364</v>
      </c>
      <c r="T188" s="111"/>
      <c r="U188" s="112"/>
      <c r="V188" s="123"/>
      <c r="W188" s="64" t="s">
        <v>52</v>
      </c>
      <c r="X188" s="163" t="s">
        <v>487</v>
      </c>
      <c r="Y188" s="62"/>
    </row>
    <row r="189" spans="1:25" s="56" customFormat="1" ht="12.75" customHeight="1">
      <c r="A189" s="106"/>
      <c r="B189" s="65" t="s">
        <v>56</v>
      </c>
      <c r="C189" s="108"/>
      <c r="D189" s="109"/>
      <c r="E189" s="114" t="s">
        <v>49</v>
      </c>
      <c r="F189" s="111" t="s">
        <v>364</v>
      </c>
      <c r="G189" s="111"/>
      <c r="H189" s="112"/>
      <c r="I189" s="73"/>
      <c r="J189" s="64" t="s">
        <v>46</v>
      </c>
      <c r="K189" s="72" t="s">
        <v>484</v>
      </c>
      <c r="L189" s="62"/>
      <c r="M189" s="113"/>
      <c r="N189" s="106"/>
      <c r="O189" s="65" t="s">
        <v>56</v>
      </c>
      <c r="P189" s="108"/>
      <c r="Q189" s="109"/>
      <c r="R189" s="114" t="s">
        <v>49</v>
      </c>
      <c r="S189" s="111" t="s">
        <v>376</v>
      </c>
      <c r="T189" s="111"/>
      <c r="U189" s="112"/>
      <c r="V189" s="73"/>
      <c r="W189" s="64" t="s">
        <v>46</v>
      </c>
      <c r="X189" s="72" t="s">
        <v>487</v>
      </c>
      <c r="Y189" s="62"/>
    </row>
    <row r="190" spans="1:25" s="56" customFormat="1" ht="12.75" customHeight="1">
      <c r="A190" s="106"/>
      <c r="B190" s="65" t="s">
        <v>486</v>
      </c>
      <c r="C190" s="108"/>
      <c r="D190" s="109"/>
      <c r="E190" s="114" t="s">
        <v>50</v>
      </c>
      <c r="F190" s="111" t="s">
        <v>365</v>
      </c>
      <c r="G190" s="111"/>
      <c r="H190" s="115"/>
      <c r="I190" s="73"/>
      <c r="J190" s="64" t="s">
        <v>54</v>
      </c>
      <c r="K190" s="72" t="s">
        <v>483</v>
      </c>
      <c r="L190" s="62"/>
      <c r="M190" s="113"/>
      <c r="N190" s="106"/>
      <c r="O190" s="65" t="s">
        <v>489</v>
      </c>
      <c r="P190" s="108"/>
      <c r="Q190" s="109"/>
      <c r="R190" s="114" t="s">
        <v>50</v>
      </c>
      <c r="S190" s="111" t="s">
        <v>377</v>
      </c>
      <c r="T190" s="111"/>
      <c r="U190" s="115"/>
      <c r="V190" s="73"/>
      <c r="W190" s="64" t="s">
        <v>54</v>
      </c>
      <c r="X190" s="72" t="s">
        <v>488</v>
      </c>
      <c r="Y190" s="62"/>
    </row>
    <row r="191" spans="1:25" s="56" customFormat="1" ht="12.75" customHeight="1">
      <c r="A191" s="124"/>
      <c r="B191" s="125"/>
      <c r="C191" s="125"/>
      <c r="D191" s="109"/>
      <c r="E191" s="110" t="s">
        <v>51</v>
      </c>
      <c r="F191" s="117" t="s">
        <v>366</v>
      </c>
      <c r="G191" s="117"/>
      <c r="H191" s="125"/>
      <c r="I191" s="125"/>
      <c r="J191" s="66" t="s">
        <v>53</v>
      </c>
      <c r="K191" s="72" t="s">
        <v>485</v>
      </c>
      <c r="L191" s="67"/>
      <c r="M191" s="126"/>
      <c r="N191" s="124"/>
      <c r="O191" s="125"/>
      <c r="P191" s="125"/>
      <c r="Q191" s="109"/>
      <c r="R191" s="110" t="s">
        <v>51</v>
      </c>
      <c r="S191" s="117" t="s">
        <v>378</v>
      </c>
      <c r="T191" s="117"/>
      <c r="U191" s="125"/>
      <c r="V191" s="125"/>
      <c r="W191" s="66" t="s">
        <v>53</v>
      </c>
      <c r="X191" s="72" t="s">
        <v>488</v>
      </c>
      <c r="Y191" s="67"/>
    </row>
    <row r="192" spans="1:25" ht="4.5" customHeight="1">
      <c r="A192" s="127"/>
      <c r="B192" s="128"/>
      <c r="C192" s="129"/>
      <c r="D192" s="130"/>
      <c r="E192" s="131"/>
      <c r="F192" s="132"/>
      <c r="G192" s="132"/>
      <c r="H192" s="133"/>
      <c r="I192" s="133"/>
      <c r="J192" s="129"/>
      <c r="K192" s="128"/>
      <c r="L192" s="134"/>
      <c r="N192" s="127"/>
      <c r="O192" s="128"/>
      <c r="P192" s="129"/>
      <c r="Q192" s="130"/>
      <c r="R192" s="131"/>
      <c r="S192" s="132"/>
      <c r="T192" s="132"/>
      <c r="U192" s="133"/>
      <c r="V192" s="133"/>
      <c r="W192" s="129"/>
      <c r="X192" s="128"/>
      <c r="Y192" s="134"/>
    </row>
    <row r="193" spans="1:31" ht="12.75" customHeight="1">
      <c r="A193" s="16"/>
      <c r="B193" s="16" t="s">
        <v>10</v>
      </c>
      <c r="C193" s="17"/>
      <c r="D193" s="18" t="s">
        <v>11</v>
      </c>
      <c r="E193" s="18" t="s">
        <v>12</v>
      </c>
      <c r="F193" s="148" t="s">
        <v>73</v>
      </c>
      <c r="G193" s="18" t="s">
        <v>13</v>
      </c>
      <c r="H193" s="19" t="s">
        <v>14</v>
      </c>
      <c r="I193" s="20"/>
      <c r="J193" s="17" t="s">
        <v>15</v>
      </c>
      <c r="K193" s="18" t="s">
        <v>10</v>
      </c>
      <c r="L193" s="16" t="s">
        <v>16</v>
      </c>
      <c r="M193" s="9">
        <v>150</v>
      </c>
      <c r="N193" s="16"/>
      <c r="O193" s="16" t="s">
        <v>10</v>
      </c>
      <c r="P193" s="17"/>
      <c r="Q193" s="18" t="s">
        <v>11</v>
      </c>
      <c r="R193" s="18" t="s">
        <v>12</v>
      </c>
      <c r="S193" s="148" t="s">
        <v>73</v>
      </c>
      <c r="T193" s="18" t="s">
        <v>13</v>
      </c>
      <c r="U193" s="19" t="s">
        <v>14</v>
      </c>
      <c r="V193" s="20"/>
      <c r="W193" s="17" t="s">
        <v>15</v>
      </c>
      <c r="X193" s="18" t="s">
        <v>10</v>
      </c>
      <c r="Y193" s="149" t="s">
        <v>16</v>
      </c>
      <c r="Z193" s="155" t="s">
        <v>62</v>
      </c>
      <c r="AA193" s="156"/>
      <c r="AB193" s="157"/>
      <c r="AC193" s="159" t="s">
        <v>63</v>
      </c>
      <c r="AD193" s="160"/>
      <c r="AE193" s="161"/>
    </row>
    <row r="194" spans="1:31" ht="12.75">
      <c r="A194" s="21" t="s">
        <v>16</v>
      </c>
      <c r="B194" s="135" t="s">
        <v>17</v>
      </c>
      <c r="C194" s="136" t="s">
        <v>18</v>
      </c>
      <c r="D194" s="137" t="s">
        <v>19</v>
      </c>
      <c r="E194" s="137" t="s">
        <v>20</v>
      </c>
      <c r="F194" s="137"/>
      <c r="G194" s="137"/>
      <c r="H194" s="23" t="s">
        <v>18</v>
      </c>
      <c r="I194" s="23" t="s">
        <v>15</v>
      </c>
      <c r="J194" s="22"/>
      <c r="K194" s="21" t="s">
        <v>17</v>
      </c>
      <c r="L194" s="21"/>
      <c r="M194" s="9">
        <v>150</v>
      </c>
      <c r="N194" s="21" t="s">
        <v>16</v>
      </c>
      <c r="O194" s="21" t="s">
        <v>17</v>
      </c>
      <c r="P194" s="22" t="s">
        <v>18</v>
      </c>
      <c r="Q194" s="150" t="s">
        <v>19</v>
      </c>
      <c r="R194" s="150" t="s">
        <v>20</v>
      </c>
      <c r="S194" s="150"/>
      <c r="T194" s="150"/>
      <c r="U194" s="23" t="s">
        <v>18</v>
      </c>
      <c r="V194" s="23" t="s">
        <v>15</v>
      </c>
      <c r="W194" s="22"/>
      <c r="X194" s="21" t="s">
        <v>17</v>
      </c>
      <c r="Y194" s="151"/>
      <c r="Z194" s="95" t="s">
        <v>61</v>
      </c>
      <c r="AA194" s="158" t="s">
        <v>66</v>
      </c>
      <c r="AB194" s="157"/>
      <c r="AC194" s="95" t="s">
        <v>61</v>
      </c>
      <c r="AD194" s="160" t="s">
        <v>66</v>
      </c>
      <c r="AE194" s="161"/>
    </row>
    <row r="195" spans="1:31" ht="16.5" customHeight="1">
      <c r="A195" s="24">
        <v>-2.5</v>
      </c>
      <c r="B195" s="25">
        <v>0</v>
      </c>
      <c r="C195" s="26">
        <v>3</v>
      </c>
      <c r="D195" s="138" t="s">
        <v>195</v>
      </c>
      <c r="E195" s="27" t="s">
        <v>53</v>
      </c>
      <c r="F195" s="153" t="s">
        <v>264</v>
      </c>
      <c r="G195" s="147">
        <v>9</v>
      </c>
      <c r="H195" s="29"/>
      <c r="I195" s="29">
        <v>150</v>
      </c>
      <c r="J195" s="30">
        <v>7</v>
      </c>
      <c r="K195" s="31">
        <v>4</v>
      </c>
      <c r="L195" s="24">
        <v>2.5</v>
      </c>
      <c r="M195" s="9"/>
      <c r="N195" s="24">
        <v>-9.75</v>
      </c>
      <c r="O195" s="25">
        <v>0</v>
      </c>
      <c r="P195" s="26">
        <v>3</v>
      </c>
      <c r="Q195" s="138" t="s">
        <v>382</v>
      </c>
      <c r="R195" s="27" t="s">
        <v>46</v>
      </c>
      <c r="S195" s="28" t="s">
        <v>381</v>
      </c>
      <c r="T195" s="147">
        <v>11</v>
      </c>
      <c r="U195" s="29"/>
      <c r="V195" s="29">
        <v>100</v>
      </c>
      <c r="W195" s="30">
        <v>7</v>
      </c>
      <c r="X195" s="31">
        <v>4</v>
      </c>
      <c r="Y195" s="24">
        <v>9.75</v>
      </c>
      <c r="Z195" s="89" t="str">
        <f>C195&amp;"+"&amp;J195</f>
        <v>3+7</v>
      </c>
      <c r="AA195" s="90">
        <f>IF(AND(H195&gt;0,H195&lt;1),2*H195,MATCH(A195,{-40000,-0.4999999999,0.5,40000},1)-1)</f>
        <v>0</v>
      </c>
      <c r="AB195" s="86">
        <f>IF(AND(I195&gt;0,I195&lt;1),2*I195,MATCH(L195,{-40000,-0.4999999999,0.5,40000},1)-1)</f>
        <v>2</v>
      </c>
      <c r="AC195" s="89" t="str">
        <f>P195&amp;"+"&amp;W195</f>
        <v>3+7</v>
      </c>
      <c r="AD195" s="90">
        <f>IF(AND(U195&gt;0,U195&lt;1),2*U195,MATCH(N195,{-40000,-0.4999999999,0.5,40000},1)-1)</f>
        <v>0</v>
      </c>
      <c r="AE195" s="86">
        <f>IF(AND(V195&gt;0,V195&lt;1),2*V195,MATCH(Y195,{-40000,-0.4999999999,0.5,40000},1)-1)</f>
        <v>2</v>
      </c>
    </row>
    <row r="196" spans="1:31" ht="16.5" customHeight="1">
      <c r="A196" s="24">
        <v>5.5</v>
      </c>
      <c r="B196" s="25">
        <v>4</v>
      </c>
      <c r="C196" s="26">
        <v>5</v>
      </c>
      <c r="D196" s="154" t="s">
        <v>105</v>
      </c>
      <c r="E196" s="27" t="s">
        <v>53</v>
      </c>
      <c r="F196" s="153" t="s">
        <v>246</v>
      </c>
      <c r="G196" s="147">
        <v>5</v>
      </c>
      <c r="H196" s="29">
        <v>200</v>
      </c>
      <c r="I196" s="29"/>
      <c r="J196" s="30">
        <v>1</v>
      </c>
      <c r="K196" s="31">
        <v>0</v>
      </c>
      <c r="L196" s="24">
        <v>-5.5</v>
      </c>
      <c r="M196" s="9"/>
      <c r="N196" s="24">
        <v>3.25</v>
      </c>
      <c r="O196" s="25">
        <v>3</v>
      </c>
      <c r="P196" s="26">
        <v>5</v>
      </c>
      <c r="Q196" s="154" t="s">
        <v>141</v>
      </c>
      <c r="R196" s="27" t="s">
        <v>52</v>
      </c>
      <c r="S196" s="28" t="s">
        <v>383</v>
      </c>
      <c r="T196" s="147">
        <v>11</v>
      </c>
      <c r="U196" s="29">
        <v>650</v>
      </c>
      <c r="V196" s="29"/>
      <c r="W196" s="30">
        <v>1</v>
      </c>
      <c r="X196" s="31">
        <v>1</v>
      </c>
      <c r="Y196" s="24">
        <v>-3.25</v>
      </c>
      <c r="Z196" s="91" t="str">
        <f>C196&amp;"+"&amp;J196</f>
        <v>5+1</v>
      </c>
      <c r="AA196" s="92">
        <f>IF(AND(H196&gt;0,H196&lt;1),2*H196,MATCH(A196,{-40000,-0.4999999999,0.5,40000},1)-1)</f>
        <v>2</v>
      </c>
      <c r="AB196" s="87">
        <f>IF(AND(I196&gt;0,I196&lt;1),2*I196,MATCH(L196,{-40000,-0.4999999999,0.5,40000},1)-1)</f>
        <v>0</v>
      </c>
      <c r="AC196" s="91" t="str">
        <f>P196&amp;"+"&amp;W196</f>
        <v>5+1</v>
      </c>
      <c r="AD196" s="92">
        <f>IF(AND(U196&gt;0,U196&lt;1),2*U196,MATCH(N196,{-40000,-0.4999999999,0.5,40000},1)-1)</f>
        <v>2</v>
      </c>
      <c r="AE196" s="87">
        <f>IF(AND(V196&gt;0,V196&lt;1),2*V196,MATCH(Y196,{-40000,-0.4999999999,0.5,40000},1)-1)</f>
        <v>0</v>
      </c>
    </row>
    <row r="197" spans="1:31" ht="16.5" customHeight="1">
      <c r="A197" s="24">
        <v>-1.5</v>
      </c>
      <c r="B197" s="25">
        <v>2</v>
      </c>
      <c r="C197" s="26">
        <v>4</v>
      </c>
      <c r="D197" s="138" t="s">
        <v>125</v>
      </c>
      <c r="E197" s="27" t="s">
        <v>53</v>
      </c>
      <c r="F197" s="28" t="s">
        <v>370</v>
      </c>
      <c r="G197" s="147">
        <v>8</v>
      </c>
      <c r="H197" s="29"/>
      <c r="I197" s="29">
        <v>110</v>
      </c>
      <c r="J197" s="30">
        <v>2</v>
      </c>
      <c r="K197" s="31">
        <v>2</v>
      </c>
      <c r="L197" s="24">
        <v>1.5</v>
      </c>
      <c r="M197" s="9"/>
      <c r="N197" s="24">
        <v>3.25</v>
      </c>
      <c r="O197" s="25">
        <v>3</v>
      </c>
      <c r="P197" s="26">
        <v>4</v>
      </c>
      <c r="Q197" s="138" t="s">
        <v>141</v>
      </c>
      <c r="R197" s="27" t="s">
        <v>52</v>
      </c>
      <c r="S197" s="28" t="s">
        <v>196</v>
      </c>
      <c r="T197" s="147">
        <v>11</v>
      </c>
      <c r="U197" s="29">
        <v>650</v>
      </c>
      <c r="V197" s="29"/>
      <c r="W197" s="30">
        <v>2</v>
      </c>
      <c r="X197" s="31">
        <v>1</v>
      </c>
      <c r="Y197" s="24">
        <v>-3.25</v>
      </c>
      <c r="Z197" s="93" t="str">
        <f>C197&amp;"+"&amp;J197</f>
        <v>4+2</v>
      </c>
      <c r="AA197" s="94">
        <f>IF(AND(H197&gt;0,H197&lt;1),2*H197,MATCH(A197,{-40000,-0.4999999999,0.5,40000},1)-1)</f>
        <v>0</v>
      </c>
      <c r="AB197" s="88">
        <f>IF(AND(I197&gt;0,I197&lt;1),2*I197,MATCH(L197,{-40000,-0.4999999999,0.5,40000},1)-1)</f>
        <v>2</v>
      </c>
      <c r="AC197" s="93" t="str">
        <f>P197&amp;"+"&amp;W197</f>
        <v>4+2</v>
      </c>
      <c r="AD197" s="94">
        <f>IF(AND(U197&gt;0,U197&lt;1),2*U197,MATCH(N197,{-40000,-0.4999999999,0.5,40000},1)-1)</f>
        <v>2</v>
      </c>
      <c r="AE197" s="88">
        <f>IF(AND(V197&gt;0,V197&lt;1),2*V197,MATCH(Y197,{-40000,-0.4999999999,0.5,40000},1)-1)</f>
        <v>0</v>
      </c>
    </row>
    <row r="198" spans="1:25" ht="18.75" customHeight="1">
      <c r="A198" s="140"/>
      <c r="B198" s="141"/>
      <c r="C198" s="142"/>
      <c r="D198" s="143"/>
      <c r="E198" s="144"/>
      <c r="H198" s="146"/>
      <c r="I198" s="146"/>
      <c r="J198" s="142"/>
      <c r="K198" s="141"/>
      <c r="L198" s="140"/>
      <c r="M198" s="9"/>
      <c r="N198" s="140"/>
      <c r="O198" s="141"/>
      <c r="P198" s="142"/>
      <c r="Q198" s="143"/>
      <c r="R198" s="144"/>
      <c r="S198" s="145"/>
      <c r="T198" s="145"/>
      <c r="U198" s="146"/>
      <c r="V198" s="146"/>
      <c r="W198" s="142"/>
      <c r="X198" s="141"/>
      <c r="Y198" s="140"/>
    </row>
    <row r="199" spans="1:25" ht="15">
      <c r="A199" s="2"/>
      <c r="B199" s="3" t="s">
        <v>2</v>
      </c>
      <c r="C199" s="4"/>
      <c r="D199" s="3"/>
      <c r="E199" s="5" t="s">
        <v>59</v>
      </c>
      <c r="F199" s="1"/>
      <c r="G199" s="1"/>
      <c r="H199" s="6" t="s">
        <v>4</v>
      </c>
      <c r="I199" s="6"/>
      <c r="J199" s="7" t="s">
        <v>22</v>
      </c>
      <c r="K199" s="7"/>
      <c r="L199" s="8"/>
      <c r="M199" s="9">
        <v>150</v>
      </c>
      <c r="N199" s="2"/>
      <c r="O199" s="3" t="s">
        <v>2</v>
      </c>
      <c r="P199" s="4"/>
      <c r="Q199" s="3"/>
      <c r="R199" s="5" t="s">
        <v>60</v>
      </c>
      <c r="S199" s="1"/>
      <c r="T199" s="1"/>
      <c r="U199" s="6" t="s">
        <v>4</v>
      </c>
      <c r="V199" s="6"/>
      <c r="W199" s="7" t="s">
        <v>1</v>
      </c>
      <c r="X199" s="7"/>
      <c r="Y199" s="8"/>
    </row>
    <row r="200" spans="1:25" ht="12.75">
      <c r="A200" s="11"/>
      <c r="B200" s="11"/>
      <c r="C200" s="12"/>
      <c r="D200" s="13"/>
      <c r="E200" s="13"/>
      <c r="F200" s="13"/>
      <c r="G200" s="13"/>
      <c r="H200" s="14" t="s">
        <v>7</v>
      </c>
      <c r="I200" s="14"/>
      <c r="J200" s="7" t="s">
        <v>24</v>
      </c>
      <c r="K200" s="7"/>
      <c r="L200" s="8"/>
      <c r="M200" s="9">
        <v>150</v>
      </c>
      <c r="N200" s="11"/>
      <c r="O200" s="11"/>
      <c r="P200" s="12"/>
      <c r="Q200" s="13"/>
      <c r="R200" s="13"/>
      <c r="S200" s="13"/>
      <c r="T200" s="13"/>
      <c r="U200" s="14" t="s">
        <v>7</v>
      </c>
      <c r="V200" s="14"/>
      <c r="W200" s="7" t="s">
        <v>25</v>
      </c>
      <c r="X200" s="7"/>
      <c r="Y200" s="8"/>
    </row>
    <row r="201" spans="1:25" ht="4.5" customHeight="1">
      <c r="A201" s="98"/>
      <c r="B201" s="99"/>
      <c r="C201" s="100"/>
      <c r="D201" s="101"/>
      <c r="E201" s="102"/>
      <c r="F201" s="103"/>
      <c r="G201" s="103"/>
      <c r="H201" s="104"/>
      <c r="I201" s="104"/>
      <c r="J201" s="100"/>
      <c r="K201" s="99"/>
      <c r="L201" s="105"/>
      <c r="M201" s="9"/>
      <c r="N201" s="98"/>
      <c r="O201" s="99"/>
      <c r="P201" s="100"/>
      <c r="Q201" s="101"/>
      <c r="R201" s="102"/>
      <c r="S201" s="103"/>
      <c r="T201" s="103"/>
      <c r="U201" s="104"/>
      <c r="V201" s="104"/>
      <c r="W201" s="100"/>
      <c r="X201" s="99"/>
      <c r="Y201" s="105"/>
    </row>
    <row r="202" spans="1:25" s="56" customFormat="1" ht="12.75" customHeight="1">
      <c r="A202" s="106"/>
      <c r="B202" s="107"/>
      <c r="C202" s="108"/>
      <c r="D202" s="109"/>
      <c r="E202" s="110" t="s">
        <v>48</v>
      </c>
      <c r="F202" s="111" t="s">
        <v>384</v>
      </c>
      <c r="G202" s="111"/>
      <c r="H202" s="112"/>
      <c r="I202" s="73"/>
      <c r="J202" s="73"/>
      <c r="K202" s="74"/>
      <c r="L202" s="75"/>
      <c r="M202" s="113"/>
      <c r="N202" s="106"/>
      <c r="O202" s="107"/>
      <c r="P202" s="108"/>
      <c r="Q202" s="109"/>
      <c r="R202" s="110" t="s">
        <v>48</v>
      </c>
      <c r="S202" s="165" t="s">
        <v>374</v>
      </c>
      <c r="T202" s="111"/>
      <c r="U202" s="112"/>
      <c r="V202" s="73"/>
      <c r="W202" s="73"/>
      <c r="X202" s="74"/>
      <c r="Y202" s="75"/>
    </row>
    <row r="203" spans="1:25" s="56" customFormat="1" ht="12.75" customHeight="1">
      <c r="A203" s="106"/>
      <c r="B203" s="107"/>
      <c r="C203" s="108"/>
      <c r="D203" s="109"/>
      <c r="E203" s="114" t="s">
        <v>49</v>
      </c>
      <c r="F203" s="111" t="s">
        <v>337</v>
      </c>
      <c r="G203" s="111"/>
      <c r="H203" s="115"/>
      <c r="I203" s="73"/>
      <c r="J203" s="76"/>
      <c r="K203" s="77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11.1</v>
      </c>
      <c r="L203" s="78"/>
      <c r="M203" s="113"/>
      <c r="N203" s="106"/>
      <c r="O203" s="107"/>
      <c r="P203" s="108"/>
      <c r="Q203" s="109"/>
      <c r="R203" s="114" t="s">
        <v>49</v>
      </c>
      <c r="S203" s="111" t="s">
        <v>119</v>
      </c>
      <c r="T203" s="111"/>
      <c r="U203" s="115"/>
      <c r="V203" s="73"/>
      <c r="W203" s="76"/>
      <c r="X203" s="77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78"/>
    </row>
    <row r="204" spans="1:25" s="56" customFormat="1" ht="12.75" customHeight="1">
      <c r="A204" s="106"/>
      <c r="B204" s="107"/>
      <c r="C204" s="108"/>
      <c r="D204" s="109"/>
      <c r="E204" s="114" t="s">
        <v>50</v>
      </c>
      <c r="F204" s="111" t="s">
        <v>385</v>
      </c>
      <c r="G204" s="111"/>
      <c r="H204" s="112"/>
      <c r="I204" s="73"/>
      <c r="J204" s="79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11.1</v>
      </c>
      <c r="K204" s="77" t="str">
        <f>IF(K203="","","+")</f>
        <v>+</v>
      </c>
      <c r="L204" s="80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M204" s="113"/>
      <c r="N204" s="106"/>
      <c r="O204" s="107"/>
      <c r="P204" s="108"/>
      <c r="Q204" s="109"/>
      <c r="R204" s="114" t="s">
        <v>50</v>
      </c>
      <c r="S204" s="111" t="s">
        <v>396</v>
      </c>
      <c r="T204" s="111"/>
      <c r="U204" s="112"/>
      <c r="V204" s="73"/>
      <c r="W204" s="79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9.1</v>
      </c>
      <c r="X204" s="77" t="str">
        <f>IF(X203="","","+")</f>
        <v>+</v>
      </c>
      <c r="Y204" s="80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8.1</v>
      </c>
    </row>
    <row r="205" spans="1:25" s="56" customFormat="1" ht="12.75" customHeight="1">
      <c r="A205" s="106"/>
      <c r="B205" s="107"/>
      <c r="C205" s="108"/>
      <c r="D205" s="109"/>
      <c r="E205" s="110" t="s">
        <v>51</v>
      </c>
      <c r="F205" s="111" t="s">
        <v>386</v>
      </c>
      <c r="G205" s="111"/>
      <c r="H205" s="112"/>
      <c r="I205" s="73"/>
      <c r="J205" s="76"/>
      <c r="K205" s="77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8.1</v>
      </c>
      <c r="L205" s="78"/>
      <c r="M205" s="113"/>
      <c r="N205" s="106"/>
      <c r="O205" s="107"/>
      <c r="P205" s="108"/>
      <c r="Q205" s="109"/>
      <c r="R205" s="110" t="s">
        <v>51</v>
      </c>
      <c r="S205" s="111" t="s">
        <v>397</v>
      </c>
      <c r="T205" s="111"/>
      <c r="U205" s="112"/>
      <c r="V205" s="73"/>
      <c r="W205" s="76"/>
      <c r="X205" s="77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10.1</v>
      </c>
      <c r="Y205" s="78"/>
    </row>
    <row r="206" spans="1:25" s="56" customFormat="1" ht="12.75" customHeight="1">
      <c r="A206" s="116" t="s">
        <v>48</v>
      </c>
      <c r="B206" s="117" t="s">
        <v>391</v>
      </c>
      <c r="C206" s="108"/>
      <c r="D206" s="109"/>
      <c r="E206" s="57"/>
      <c r="F206" s="112"/>
      <c r="G206" s="110" t="s">
        <v>48</v>
      </c>
      <c r="H206" s="162" t="s">
        <v>229</v>
      </c>
      <c r="J206" s="112"/>
      <c r="K206" s="115"/>
      <c r="L206" s="75"/>
      <c r="M206" s="113"/>
      <c r="N206" s="116" t="s">
        <v>48</v>
      </c>
      <c r="O206" s="117" t="s">
        <v>155</v>
      </c>
      <c r="P206" s="108"/>
      <c r="Q206" s="109"/>
      <c r="R206" s="57"/>
      <c r="S206" s="112"/>
      <c r="T206" s="110" t="s">
        <v>48</v>
      </c>
      <c r="U206" s="118" t="s">
        <v>330</v>
      </c>
      <c r="W206" s="112"/>
      <c r="X206" s="115"/>
      <c r="Y206" s="75"/>
    </row>
    <row r="207" spans="1:25" s="56" customFormat="1" ht="12.75" customHeight="1">
      <c r="A207" s="119" t="s">
        <v>49</v>
      </c>
      <c r="B207" s="117" t="s">
        <v>392</v>
      </c>
      <c r="C207" s="120"/>
      <c r="D207" s="109"/>
      <c r="E207" s="57"/>
      <c r="F207" s="121"/>
      <c r="G207" s="114" t="s">
        <v>49</v>
      </c>
      <c r="H207" s="118" t="s">
        <v>199</v>
      </c>
      <c r="J207" s="112"/>
      <c r="K207" s="115"/>
      <c r="L207" s="75"/>
      <c r="M207" s="113"/>
      <c r="N207" s="119" t="s">
        <v>49</v>
      </c>
      <c r="O207" s="117" t="s">
        <v>402</v>
      </c>
      <c r="P207" s="120"/>
      <c r="Q207" s="109"/>
      <c r="R207" s="57"/>
      <c r="S207" s="121"/>
      <c r="T207" s="114" t="s">
        <v>49</v>
      </c>
      <c r="U207" s="118" t="s">
        <v>398</v>
      </c>
      <c r="W207" s="112"/>
      <c r="X207" s="115"/>
      <c r="Y207" s="75"/>
    </row>
    <row r="208" spans="1:25" s="56" customFormat="1" ht="12.75" customHeight="1">
      <c r="A208" s="119" t="s">
        <v>50</v>
      </c>
      <c r="B208" s="117" t="s">
        <v>393</v>
      </c>
      <c r="C208" s="108"/>
      <c r="D208" s="109"/>
      <c r="E208" s="57"/>
      <c r="F208" s="121"/>
      <c r="G208" s="114" t="s">
        <v>50</v>
      </c>
      <c r="H208" s="162" t="s">
        <v>95</v>
      </c>
      <c r="J208" s="112"/>
      <c r="K208" s="112"/>
      <c r="L208" s="75"/>
      <c r="M208" s="113"/>
      <c r="N208" s="119" t="s">
        <v>50</v>
      </c>
      <c r="O208" s="117" t="s">
        <v>403</v>
      </c>
      <c r="P208" s="108"/>
      <c r="Q208" s="109"/>
      <c r="R208" s="57"/>
      <c r="S208" s="121"/>
      <c r="T208" s="114" t="s">
        <v>50</v>
      </c>
      <c r="U208" s="118" t="s">
        <v>201</v>
      </c>
      <c r="W208" s="112"/>
      <c r="X208" s="112"/>
      <c r="Y208" s="75"/>
    </row>
    <row r="209" spans="1:25" s="56" customFormat="1" ht="12.75" customHeight="1">
      <c r="A209" s="116" t="s">
        <v>51</v>
      </c>
      <c r="B209" s="117" t="s">
        <v>378</v>
      </c>
      <c r="C209" s="120"/>
      <c r="D209" s="109"/>
      <c r="E209" s="57"/>
      <c r="F209" s="112"/>
      <c r="G209" s="110" t="s">
        <v>51</v>
      </c>
      <c r="H209" s="118" t="s">
        <v>113</v>
      </c>
      <c r="J209" s="61"/>
      <c r="K209" s="63" t="s">
        <v>55</v>
      </c>
      <c r="L209" s="62"/>
      <c r="M209" s="113"/>
      <c r="N209" s="116" t="s">
        <v>51</v>
      </c>
      <c r="O209" s="117" t="s">
        <v>404</v>
      </c>
      <c r="P209" s="120"/>
      <c r="Q209" s="109"/>
      <c r="R209" s="57"/>
      <c r="S209" s="112"/>
      <c r="T209" s="110" t="s">
        <v>51</v>
      </c>
      <c r="U209" s="118" t="s">
        <v>399</v>
      </c>
      <c r="W209" s="61"/>
      <c r="X209" s="63" t="s">
        <v>55</v>
      </c>
      <c r="Y209" s="62"/>
    </row>
    <row r="210" spans="1:25" s="56" customFormat="1" ht="12.75" customHeight="1">
      <c r="A210" s="122"/>
      <c r="B210" s="120"/>
      <c r="C210" s="110"/>
      <c r="D210" s="109"/>
      <c r="E210" s="110" t="s">
        <v>48</v>
      </c>
      <c r="F210" s="111" t="s">
        <v>387</v>
      </c>
      <c r="G210" s="111"/>
      <c r="H210" s="112"/>
      <c r="I210" s="123"/>
      <c r="J210" s="64" t="s">
        <v>52</v>
      </c>
      <c r="K210" s="163" t="s">
        <v>490</v>
      </c>
      <c r="L210" s="62"/>
      <c r="M210" s="113"/>
      <c r="N210" s="122"/>
      <c r="O210" s="120"/>
      <c r="P210" s="110"/>
      <c r="Q210" s="109"/>
      <c r="R210" s="110" t="s">
        <v>48</v>
      </c>
      <c r="S210" s="111" t="s">
        <v>400</v>
      </c>
      <c r="T210" s="111"/>
      <c r="U210" s="112"/>
      <c r="V210" s="123"/>
      <c r="W210" s="64" t="s">
        <v>52</v>
      </c>
      <c r="X210" s="163" t="s">
        <v>493</v>
      </c>
      <c r="Y210" s="62"/>
    </row>
    <row r="211" spans="1:25" s="56" customFormat="1" ht="12.75" customHeight="1">
      <c r="A211" s="106"/>
      <c r="B211" s="65" t="s">
        <v>56</v>
      </c>
      <c r="C211" s="108"/>
      <c r="D211" s="109"/>
      <c r="E211" s="114" t="s">
        <v>49</v>
      </c>
      <c r="F211" s="111" t="s">
        <v>388</v>
      </c>
      <c r="G211" s="111"/>
      <c r="H211" s="112"/>
      <c r="I211" s="73"/>
      <c r="J211" s="64" t="s">
        <v>46</v>
      </c>
      <c r="K211" s="72" t="s">
        <v>490</v>
      </c>
      <c r="L211" s="62"/>
      <c r="M211" s="113"/>
      <c r="N211" s="106"/>
      <c r="O211" s="65" t="s">
        <v>56</v>
      </c>
      <c r="P211" s="108"/>
      <c r="Q211" s="109"/>
      <c r="R211" s="114" t="s">
        <v>49</v>
      </c>
      <c r="S211" s="111" t="s">
        <v>108</v>
      </c>
      <c r="T211" s="111"/>
      <c r="U211" s="112"/>
      <c r="V211" s="73"/>
      <c r="W211" s="64" t="s">
        <v>46</v>
      </c>
      <c r="X211" s="72" t="s">
        <v>495</v>
      </c>
      <c r="Y211" s="62"/>
    </row>
    <row r="212" spans="1:25" s="56" customFormat="1" ht="12.75" customHeight="1">
      <c r="A212" s="106"/>
      <c r="B212" s="65" t="s">
        <v>492</v>
      </c>
      <c r="C212" s="108"/>
      <c r="D212" s="109"/>
      <c r="E212" s="114" t="s">
        <v>50</v>
      </c>
      <c r="F212" s="111" t="s">
        <v>389</v>
      </c>
      <c r="G212" s="111"/>
      <c r="H212" s="115"/>
      <c r="I212" s="73"/>
      <c r="J212" s="64" t="s">
        <v>54</v>
      </c>
      <c r="K212" s="72" t="s">
        <v>491</v>
      </c>
      <c r="L212" s="62"/>
      <c r="M212" s="113"/>
      <c r="N212" s="106"/>
      <c r="O212" s="65" t="s">
        <v>496</v>
      </c>
      <c r="P212" s="108"/>
      <c r="Q212" s="109"/>
      <c r="R212" s="114" t="s">
        <v>50</v>
      </c>
      <c r="S212" s="111" t="s">
        <v>401</v>
      </c>
      <c r="T212" s="111"/>
      <c r="U212" s="115"/>
      <c r="V212" s="73"/>
      <c r="W212" s="64" t="s">
        <v>54</v>
      </c>
      <c r="X212" s="72" t="s">
        <v>494</v>
      </c>
      <c r="Y212" s="62"/>
    </row>
    <row r="213" spans="1:25" s="56" customFormat="1" ht="12.75" customHeight="1">
      <c r="A213" s="124"/>
      <c r="B213" s="125"/>
      <c r="C213" s="125"/>
      <c r="D213" s="109"/>
      <c r="E213" s="110" t="s">
        <v>51</v>
      </c>
      <c r="F213" s="117" t="s">
        <v>390</v>
      </c>
      <c r="G213" s="117"/>
      <c r="H213" s="125"/>
      <c r="I213" s="125"/>
      <c r="J213" s="66" t="s">
        <v>53</v>
      </c>
      <c r="K213" s="72" t="s">
        <v>491</v>
      </c>
      <c r="L213" s="67"/>
      <c r="M213" s="126"/>
      <c r="N213" s="124"/>
      <c r="O213" s="125"/>
      <c r="P213" s="125"/>
      <c r="Q213" s="109"/>
      <c r="R213" s="110" t="s">
        <v>51</v>
      </c>
      <c r="S213" s="164" t="s">
        <v>342</v>
      </c>
      <c r="T213" s="117"/>
      <c r="U213" s="125"/>
      <c r="V213" s="125"/>
      <c r="W213" s="66" t="s">
        <v>53</v>
      </c>
      <c r="X213" s="72" t="s">
        <v>494</v>
      </c>
      <c r="Y213" s="67"/>
    </row>
    <row r="214" spans="1:25" ht="4.5" customHeight="1">
      <c r="A214" s="127"/>
      <c r="B214" s="128"/>
      <c r="C214" s="129"/>
      <c r="D214" s="130"/>
      <c r="E214" s="131"/>
      <c r="F214" s="132"/>
      <c r="G214" s="132"/>
      <c r="H214" s="133"/>
      <c r="I214" s="133"/>
      <c r="J214" s="129"/>
      <c r="K214" s="128"/>
      <c r="L214" s="134"/>
      <c r="N214" s="127"/>
      <c r="O214" s="128"/>
      <c r="P214" s="129"/>
      <c r="Q214" s="130"/>
      <c r="R214" s="131"/>
      <c r="S214" s="132"/>
      <c r="T214" s="132"/>
      <c r="U214" s="133"/>
      <c r="V214" s="133"/>
      <c r="W214" s="129"/>
      <c r="X214" s="128"/>
      <c r="Y214" s="134"/>
    </row>
    <row r="215" spans="1:31" ht="12.75" customHeight="1">
      <c r="A215" s="16"/>
      <c r="B215" s="16" t="s">
        <v>10</v>
      </c>
      <c r="C215" s="17"/>
      <c r="D215" s="18" t="s">
        <v>11</v>
      </c>
      <c r="E215" s="18" t="s">
        <v>12</v>
      </c>
      <c r="F215" s="148" t="s">
        <v>73</v>
      </c>
      <c r="G215" s="18" t="s">
        <v>13</v>
      </c>
      <c r="H215" s="19" t="s">
        <v>14</v>
      </c>
      <c r="I215" s="20"/>
      <c r="J215" s="17" t="s">
        <v>15</v>
      </c>
      <c r="K215" s="18" t="s">
        <v>10</v>
      </c>
      <c r="L215" s="16" t="s">
        <v>16</v>
      </c>
      <c r="M215" s="9">
        <v>150</v>
      </c>
      <c r="N215" s="16"/>
      <c r="O215" s="16" t="s">
        <v>10</v>
      </c>
      <c r="P215" s="17"/>
      <c r="Q215" s="18" t="s">
        <v>11</v>
      </c>
      <c r="R215" s="18" t="s">
        <v>12</v>
      </c>
      <c r="S215" s="148" t="s">
        <v>73</v>
      </c>
      <c r="T215" s="18" t="s">
        <v>13</v>
      </c>
      <c r="U215" s="19" t="s">
        <v>14</v>
      </c>
      <c r="V215" s="20"/>
      <c r="W215" s="17" t="s">
        <v>15</v>
      </c>
      <c r="X215" s="18" t="s">
        <v>10</v>
      </c>
      <c r="Y215" s="149" t="s">
        <v>16</v>
      </c>
      <c r="Z215" s="155" t="s">
        <v>62</v>
      </c>
      <c r="AA215" s="156"/>
      <c r="AB215" s="157"/>
      <c r="AC215" s="159" t="s">
        <v>63</v>
      </c>
      <c r="AD215" s="160"/>
      <c r="AE215" s="161"/>
    </row>
    <row r="216" spans="1:31" ht="12.75">
      <c r="A216" s="21" t="s">
        <v>16</v>
      </c>
      <c r="B216" s="135" t="s">
        <v>17</v>
      </c>
      <c r="C216" s="136" t="s">
        <v>18</v>
      </c>
      <c r="D216" s="137" t="s">
        <v>19</v>
      </c>
      <c r="E216" s="137" t="s">
        <v>20</v>
      </c>
      <c r="F216" s="137"/>
      <c r="G216" s="137"/>
      <c r="H216" s="23" t="s">
        <v>18</v>
      </c>
      <c r="I216" s="23" t="s">
        <v>15</v>
      </c>
      <c r="J216" s="22"/>
      <c r="K216" s="21" t="s">
        <v>17</v>
      </c>
      <c r="L216" s="21"/>
      <c r="M216" s="9">
        <v>150</v>
      </c>
      <c r="N216" s="21" t="s">
        <v>16</v>
      </c>
      <c r="O216" s="21" t="s">
        <v>17</v>
      </c>
      <c r="P216" s="22" t="s">
        <v>18</v>
      </c>
      <c r="Q216" s="150" t="s">
        <v>19</v>
      </c>
      <c r="R216" s="150" t="s">
        <v>20</v>
      </c>
      <c r="S216" s="150"/>
      <c r="T216" s="150"/>
      <c r="U216" s="23" t="s">
        <v>18</v>
      </c>
      <c r="V216" s="23" t="s">
        <v>15</v>
      </c>
      <c r="W216" s="22"/>
      <c r="X216" s="21" t="s">
        <v>17</v>
      </c>
      <c r="Y216" s="151"/>
      <c r="Z216" s="95" t="s">
        <v>61</v>
      </c>
      <c r="AA216" s="158" t="s">
        <v>66</v>
      </c>
      <c r="AB216" s="157"/>
      <c r="AC216" s="95" t="s">
        <v>61</v>
      </c>
      <c r="AD216" s="160" t="s">
        <v>66</v>
      </c>
      <c r="AE216" s="161"/>
    </row>
    <row r="217" spans="1:31" ht="16.5" customHeight="1">
      <c r="A217" s="24">
        <v>4.25</v>
      </c>
      <c r="B217" s="25">
        <v>4</v>
      </c>
      <c r="C217" s="26">
        <v>5</v>
      </c>
      <c r="D217" s="138" t="s">
        <v>157</v>
      </c>
      <c r="E217" s="27" t="s">
        <v>46</v>
      </c>
      <c r="F217" s="153" t="s">
        <v>394</v>
      </c>
      <c r="G217" s="147">
        <v>9</v>
      </c>
      <c r="H217" s="29"/>
      <c r="I217" s="29">
        <v>100</v>
      </c>
      <c r="J217" s="30">
        <v>7</v>
      </c>
      <c r="K217" s="31">
        <v>0</v>
      </c>
      <c r="L217" s="24">
        <v>-4.25</v>
      </c>
      <c r="M217" s="9"/>
      <c r="N217" s="24">
        <v>-3.5</v>
      </c>
      <c r="O217" s="25">
        <v>0</v>
      </c>
      <c r="P217" s="26">
        <v>5</v>
      </c>
      <c r="Q217" s="138" t="s">
        <v>177</v>
      </c>
      <c r="R217" s="27" t="s">
        <v>46</v>
      </c>
      <c r="S217" s="153" t="s">
        <v>405</v>
      </c>
      <c r="T217" s="147">
        <v>8</v>
      </c>
      <c r="U217" s="29"/>
      <c r="V217" s="29">
        <v>200</v>
      </c>
      <c r="W217" s="30">
        <v>7</v>
      </c>
      <c r="X217" s="31">
        <v>4</v>
      </c>
      <c r="Y217" s="24">
        <v>3.5</v>
      </c>
      <c r="Z217" s="89" t="str">
        <f>C217&amp;"+"&amp;J217</f>
        <v>5+7</v>
      </c>
      <c r="AA217" s="90">
        <f>IF(AND(H217&gt;0,H217&lt;1),2*H217,MATCH(A217,{-40000,-0.4999999999,0.5,40000},1)-1)</f>
        <v>2</v>
      </c>
      <c r="AB217" s="86">
        <f>IF(AND(I217&gt;0,I217&lt;1),2*I217,MATCH(L217,{-40000,-0.4999999999,0.5,40000},1)-1)</f>
        <v>0</v>
      </c>
      <c r="AC217" s="89" t="str">
        <f>P217&amp;"+"&amp;W217</f>
        <v>5+7</v>
      </c>
      <c r="AD217" s="90">
        <f>IF(AND(U217&gt;0,U217&lt;1),2*U217,MATCH(N217,{-40000,-0.4999999999,0.5,40000},1)-1)</f>
        <v>0</v>
      </c>
      <c r="AE217" s="86">
        <f>IF(AND(V217&gt;0,V217&lt;1),2*V217,MATCH(Y217,{-40000,-0.4999999999,0.5,40000},1)-1)</f>
        <v>2</v>
      </c>
    </row>
    <row r="218" spans="1:31" ht="16.5" customHeight="1">
      <c r="A218" s="24">
        <v>1.75</v>
      </c>
      <c r="B218" s="25">
        <v>2</v>
      </c>
      <c r="C218" s="26">
        <v>6</v>
      </c>
      <c r="D218" s="154" t="s">
        <v>105</v>
      </c>
      <c r="E218" s="27" t="s">
        <v>52</v>
      </c>
      <c r="F218" s="153" t="s">
        <v>395</v>
      </c>
      <c r="G218" s="147">
        <v>5</v>
      </c>
      <c r="H218" s="29"/>
      <c r="I218" s="29">
        <v>200</v>
      </c>
      <c r="J218" s="30">
        <v>4</v>
      </c>
      <c r="K218" s="31">
        <v>2</v>
      </c>
      <c r="L218" s="24">
        <v>-1.75</v>
      </c>
      <c r="M218" s="9"/>
      <c r="N218" s="24">
        <v>-0.75</v>
      </c>
      <c r="O218" s="25">
        <v>2</v>
      </c>
      <c r="P218" s="26">
        <v>6</v>
      </c>
      <c r="Q218" s="154" t="s">
        <v>406</v>
      </c>
      <c r="R218" s="27" t="s">
        <v>52</v>
      </c>
      <c r="S218" s="153" t="s">
        <v>214</v>
      </c>
      <c r="T218" s="147">
        <v>9</v>
      </c>
      <c r="U218" s="29"/>
      <c r="V218" s="29">
        <v>100</v>
      </c>
      <c r="W218" s="30">
        <v>4</v>
      </c>
      <c r="X218" s="31">
        <v>2</v>
      </c>
      <c r="Y218" s="24">
        <v>0.75</v>
      </c>
      <c r="Z218" s="91" t="str">
        <f>C218&amp;"+"&amp;J218</f>
        <v>6+4</v>
      </c>
      <c r="AA218" s="92">
        <f>IF(AND(H218&gt;0,H218&lt;1),2*H218,MATCH(A218,{-40000,-0.4999999999,0.5,40000},1)-1)</f>
        <v>2</v>
      </c>
      <c r="AB218" s="87">
        <f>IF(AND(I218&gt;0,I218&lt;1),2*I218,MATCH(L218,{-40000,-0.4999999999,0.5,40000},1)-1)</f>
        <v>0</v>
      </c>
      <c r="AC218" s="91" t="str">
        <f>P218&amp;"+"&amp;W218</f>
        <v>6+4</v>
      </c>
      <c r="AD218" s="92">
        <f>IF(AND(U218&gt;0,U218&lt;1),2*U218,MATCH(N218,{-40000,-0.4999999999,0.5,40000},1)-1)</f>
        <v>0</v>
      </c>
      <c r="AE218" s="87">
        <f>IF(AND(V218&gt;0,V218&lt;1),2*V218,MATCH(Y218,{-40000,-0.4999999999,0.5,40000},1)-1)</f>
        <v>2</v>
      </c>
    </row>
    <row r="219" spans="1:31" ht="16.5" customHeight="1">
      <c r="A219" s="24">
        <v>-7.75</v>
      </c>
      <c r="B219" s="25">
        <v>0</v>
      </c>
      <c r="C219" s="26">
        <v>1</v>
      </c>
      <c r="D219" s="138" t="s">
        <v>141</v>
      </c>
      <c r="E219" s="27" t="s">
        <v>53</v>
      </c>
      <c r="F219" s="153" t="s">
        <v>106</v>
      </c>
      <c r="G219" s="147">
        <v>11</v>
      </c>
      <c r="H219" s="29"/>
      <c r="I219" s="29">
        <v>650</v>
      </c>
      <c r="J219" s="30">
        <v>3</v>
      </c>
      <c r="K219" s="31">
        <v>4</v>
      </c>
      <c r="L219" s="24">
        <v>7.75</v>
      </c>
      <c r="M219" s="9"/>
      <c r="N219" s="24">
        <v>5</v>
      </c>
      <c r="O219" s="25">
        <v>4</v>
      </c>
      <c r="P219" s="26">
        <v>1</v>
      </c>
      <c r="Q219" s="138" t="s">
        <v>407</v>
      </c>
      <c r="R219" s="27" t="s">
        <v>46</v>
      </c>
      <c r="S219" s="153" t="s">
        <v>142</v>
      </c>
      <c r="T219" s="147">
        <v>9</v>
      </c>
      <c r="U219" s="29">
        <v>140</v>
      </c>
      <c r="V219" s="29"/>
      <c r="W219" s="30">
        <v>3</v>
      </c>
      <c r="X219" s="31">
        <v>0</v>
      </c>
      <c r="Y219" s="24">
        <v>-5</v>
      </c>
      <c r="Z219" s="93" t="str">
        <f>C219&amp;"+"&amp;J219</f>
        <v>1+3</v>
      </c>
      <c r="AA219" s="94">
        <f>IF(AND(H219&gt;0,H219&lt;1),2*H219,MATCH(A219,{-40000,-0.4999999999,0.5,40000},1)-1)</f>
        <v>0</v>
      </c>
      <c r="AB219" s="88">
        <f>IF(AND(I219&gt;0,I219&lt;1),2*I219,MATCH(L219,{-40000,-0.4999999999,0.5,40000},1)-1)</f>
        <v>2</v>
      </c>
      <c r="AC219" s="93" t="str">
        <f>P219&amp;"+"&amp;W219</f>
        <v>1+3</v>
      </c>
      <c r="AD219" s="94">
        <f>IF(AND(U219&gt;0,U219&lt;1),2*U219,MATCH(N219,{-40000,-0.4999999999,0.5,40000},1)-1)</f>
        <v>2</v>
      </c>
      <c r="AE219" s="88">
        <f>IF(AND(V219&gt;0,V219&lt;1),2*V219,MATCH(Y219,{-40000,-0.4999999999,0.5,40000},1)-1)</f>
        <v>0</v>
      </c>
    </row>
    <row r="220" spans="1:25" ht="18.75" customHeight="1">
      <c r="A220" s="140"/>
      <c r="B220" s="141"/>
      <c r="C220" s="142"/>
      <c r="D220" s="143"/>
      <c r="E220" s="144"/>
      <c r="H220" s="146"/>
      <c r="I220" s="146"/>
      <c r="J220" s="142"/>
      <c r="K220" s="141"/>
      <c r="L220" s="140"/>
      <c r="M220" s="9"/>
      <c r="N220" s="140"/>
      <c r="O220" s="141"/>
      <c r="P220" s="142"/>
      <c r="Q220" s="143"/>
      <c r="R220" s="144"/>
      <c r="S220" s="145"/>
      <c r="T220" s="145"/>
      <c r="U220" s="146"/>
      <c r="V220" s="146"/>
      <c r="W220" s="142"/>
      <c r="X220" s="141"/>
      <c r="Y220" s="140"/>
    </row>
    <row r="221" spans="1:25" ht="15">
      <c r="A221" s="2"/>
      <c r="B221" s="3" t="s">
        <v>2</v>
      </c>
      <c r="C221" s="4"/>
      <c r="D221" s="3"/>
      <c r="E221" s="5" t="s">
        <v>72</v>
      </c>
      <c r="F221" s="1"/>
      <c r="G221" s="1"/>
      <c r="H221" s="6" t="s">
        <v>4</v>
      </c>
      <c r="I221" s="6"/>
      <c r="J221" s="7" t="s">
        <v>5</v>
      </c>
      <c r="K221" s="7"/>
      <c r="L221" s="8"/>
      <c r="M221" s="9">
        <v>150</v>
      </c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spans="1:25" ht="12.75">
      <c r="A222" s="11"/>
      <c r="B222" s="11"/>
      <c r="C222" s="12"/>
      <c r="D222" s="13"/>
      <c r="E222" s="13"/>
      <c r="F222" s="13"/>
      <c r="G222" s="13"/>
      <c r="H222" s="14" t="s">
        <v>7</v>
      </c>
      <c r="I222" s="14"/>
      <c r="J222" s="7" t="s">
        <v>9</v>
      </c>
      <c r="K222" s="7"/>
      <c r="L222" s="8"/>
      <c r="M222" s="9">
        <v>150</v>
      </c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spans="1:25" ht="4.5" customHeight="1">
      <c r="A223" s="98"/>
      <c r="B223" s="99"/>
      <c r="C223" s="100"/>
      <c r="D223" s="101"/>
      <c r="E223" s="102"/>
      <c r="F223" s="103"/>
      <c r="G223" s="103"/>
      <c r="H223" s="104"/>
      <c r="I223" s="104"/>
      <c r="J223" s="100"/>
      <c r="K223" s="99"/>
      <c r="L223" s="105"/>
      <c r="M223" s="9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spans="1:25" s="56" customFormat="1" ht="12.75" customHeight="1">
      <c r="A224" s="106"/>
      <c r="B224" s="107"/>
      <c r="C224" s="108"/>
      <c r="D224" s="109"/>
      <c r="E224" s="110" t="s">
        <v>48</v>
      </c>
      <c r="F224" s="165" t="s">
        <v>408</v>
      </c>
      <c r="G224" s="111"/>
      <c r="H224" s="112"/>
      <c r="I224" s="73"/>
      <c r="J224" s="73"/>
      <c r="K224" s="74"/>
      <c r="L224" s="75"/>
      <c r="M224" s="113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spans="1:25" s="56" customFormat="1" ht="12.75" customHeight="1">
      <c r="A225" s="106"/>
      <c r="B225" s="107"/>
      <c r="C225" s="108"/>
      <c r="D225" s="109"/>
      <c r="E225" s="114" t="s">
        <v>49</v>
      </c>
      <c r="F225" s="111" t="s">
        <v>8</v>
      </c>
      <c r="G225" s="111"/>
      <c r="H225" s="115"/>
      <c r="I225" s="73"/>
      <c r="J225" s="76"/>
      <c r="K225" s="77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11.1</v>
      </c>
      <c r="L225" s="78"/>
      <c r="M225" s="113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spans="1:25" s="56" customFormat="1" ht="12.75" customHeight="1">
      <c r="A226" s="106"/>
      <c r="B226" s="107"/>
      <c r="C226" s="108"/>
      <c r="D226" s="109"/>
      <c r="E226" s="114" t="s">
        <v>50</v>
      </c>
      <c r="F226" s="111" t="s">
        <v>409</v>
      </c>
      <c r="G226" s="111"/>
      <c r="H226" s="112"/>
      <c r="I226" s="73"/>
      <c r="J226" s="79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15.1</v>
      </c>
      <c r="K226" s="77" t="str">
        <f>IF(K225="","","+")</f>
        <v>+</v>
      </c>
      <c r="L226" s="80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4.1</v>
      </c>
      <c r="M226" s="113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</row>
    <row r="227" spans="1:25" s="56" customFormat="1" ht="12.75" customHeight="1">
      <c r="A227" s="106"/>
      <c r="B227" s="107"/>
      <c r="C227" s="108"/>
      <c r="D227" s="109"/>
      <c r="E227" s="110" t="s">
        <v>51</v>
      </c>
      <c r="F227" s="111" t="s">
        <v>410</v>
      </c>
      <c r="G227" s="111"/>
      <c r="H227" s="112"/>
      <c r="I227" s="73"/>
      <c r="J227" s="76"/>
      <c r="K227" s="77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10.1</v>
      </c>
      <c r="L227" s="78"/>
      <c r="M227" s="113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</row>
    <row r="228" spans="1:25" s="56" customFormat="1" ht="12.75" customHeight="1">
      <c r="A228" s="116" t="s">
        <v>48</v>
      </c>
      <c r="B228" s="117" t="s">
        <v>391</v>
      </c>
      <c r="C228" s="108"/>
      <c r="D228" s="109"/>
      <c r="E228" s="57"/>
      <c r="F228" s="112"/>
      <c r="G228" s="110" t="s">
        <v>48</v>
      </c>
      <c r="H228" s="118" t="s">
        <v>411</v>
      </c>
      <c r="J228" s="112"/>
      <c r="K228" s="115"/>
      <c r="L228" s="75"/>
      <c r="M228" s="113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</row>
    <row r="229" spans="1:25" s="56" customFormat="1" ht="12.75" customHeight="1">
      <c r="A229" s="119" t="s">
        <v>49</v>
      </c>
      <c r="B229" s="117" t="s">
        <v>418</v>
      </c>
      <c r="C229" s="120"/>
      <c r="D229" s="109"/>
      <c r="E229" s="57"/>
      <c r="F229" s="121"/>
      <c r="G229" s="114" t="s">
        <v>49</v>
      </c>
      <c r="H229" s="118" t="s">
        <v>412</v>
      </c>
      <c r="J229" s="112"/>
      <c r="K229" s="115"/>
      <c r="L229" s="75"/>
      <c r="M229" s="113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</row>
    <row r="230" spans="1:25" s="56" customFormat="1" ht="12.75" customHeight="1">
      <c r="A230" s="119" t="s">
        <v>50</v>
      </c>
      <c r="B230" s="117" t="s">
        <v>419</v>
      </c>
      <c r="C230" s="108"/>
      <c r="D230" s="109"/>
      <c r="E230" s="57"/>
      <c r="F230" s="121"/>
      <c r="G230" s="114" t="s">
        <v>50</v>
      </c>
      <c r="H230" s="118" t="s">
        <v>350</v>
      </c>
      <c r="J230" s="112"/>
      <c r="K230" s="112"/>
      <c r="L230" s="75"/>
      <c r="M230" s="113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</row>
    <row r="231" spans="1:25" s="56" customFormat="1" ht="12.75" customHeight="1">
      <c r="A231" s="116" t="s">
        <v>51</v>
      </c>
      <c r="B231" s="117" t="s">
        <v>420</v>
      </c>
      <c r="C231" s="120"/>
      <c r="D231" s="109"/>
      <c r="E231" s="57"/>
      <c r="F231" s="112"/>
      <c r="G231" s="110" t="s">
        <v>51</v>
      </c>
      <c r="H231" s="118" t="s">
        <v>413</v>
      </c>
      <c r="J231" s="61"/>
      <c r="K231" s="63" t="s">
        <v>55</v>
      </c>
      <c r="L231" s="62"/>
      <c r="M231" s="113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</row>
    <row r="232" spans="1:25" s="56" customFormat="1" ht="12.75" customHeight="1">
      <c r="A232" s="122"/>
      <c r="B232" s="120"/>
      <c r="C232" s="110"/>
      <c r="D232" s="109"/>
      <c r="E232" s="110" t="s">
        <v>48</v>
      </c>
      <c r="F232" s="111" t="s">
        <v>414</v>
      </c>
      <c r="G232" s="111"/>
      <c r="H232" s="112"/>
      <c r="I232" s="123"/>
      <c r="J232" s="64" t="s">
        <v>52</v>
      </c>
      <c r="K232" s="163" t="s">
        <v>497</v>
      </c>
      <c r="L232" s="62"/>
      <c r="M232" s="113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</row>
    <row r="233" spans="1:25" s="56" customFormat="1" ht="12.75" customHeight="1">
      <c r="A233" s="106"/>
      <c r="B233" s="65" t="s">
        <v>56</v>
      </c>
      <c r="C233" s="108"/>
      <c r="D233" s="109"/>
      <c r="E233" s="114" t="s">
        <v>49</v>
      </c>
      <c r="F233" s="111" t="s">
        <v>415</v>
      </c>
      <c r="G233" s="111"/>
      <c r="H233" s="112"/>
      <c r="I233" s="73"/>
      <c r="J233" s="64" t="s">
        <v>46</v>
      </c>
      <c r="K233" s="72" t="s">
        <v>497</v>
      </c>
      <c r="L233" s="62"/>
      <c r="M233" s="113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</row>
    <row r="234" spans="1:25" s="56" customFormat="1" ht="12.75" customHeight="1">
      <c r="A234" s="106"/>
      <c r="B234" s="65" t="s">
        <v>500</v>
      </c>
      <c r="C234" s="108"/>
      <c r="D234" s="109"/>
      <c r="E234" s="114" t="s">
        <v>50</v>
      </c>
      <c r="F234" s="165" t="s">
        <v>416</v>
      </c>
      <c r="G234" s="111"/>
      <c r="H234" s="115"/>
      <c r="I234" s="73"/>
      <c r="J234" s="64" t="s">
        <v>54</v>
      </c>
      <c r="K234" s="72" t="s">
        <v>498</v>
      </c>
      <c r="L234" s="62"/>
      <c r="M234" s="113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</row>
    <row r="235" spans="1:25" s="56" customFormat="1" ht="12.75" customHeight="1">
      <c r="A235" s="124"/>
      <c r="B235" s="125"/>
      <c r="C235" s="125"/>
      <c r="D235" s="109"/>
      <c r="E235" s="110" t="s">
        <v>51</v>
      </c>
      <c r="F235" s="117" t="s">
        <v>417</v>
      </c>
      <c r="G235" s="117"/>
      <c r="H235" s="125"/>
      <c r="I235" s="125"/>
      <c r="J235" s="66" t="s">
        <v>53</v>
      </c>
      <c r="K235" s="72" t="s">
        <v>499</v>
      </c>
      <c r="L235" s="67"/>
      <c r="M235" s="126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</row>
    <row r="236" spans="1:25" ht="4.5" customHeight="1">
      <c r="A236" s="127"/>
      <c r="B236" s="128"/>
      <c r="C236" s="129"/>
      <c r="D236" s="130"/>
      <c r="E236" s="131"/>
      <c r="F236" s="132"/>
      <c r="G236" s="132"/>
      <c r="H236" s="133"/>
      <c r="I236" s="133"/>
      <c r="J236" s="129"/>
      <c r="K236" s="128"/>
      <c r="L236" s="134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</row>
    <row r="237" spans="1:28" ht="12.75" customHeight="1">
      <c r="A237" s="16"/>
      <c r="B237" s="16" t="s">
        <v>10</v>
      </c>
      <c r="C237" s="17"/>
      <c r="D237" s="18" t="s">
        <v>11</v>
      </c>
      <c r="E237" s="18" t="s">
        <v>12</v>
      </c>
      <c r="F237" s="148" t="s">
        <v>73</v>
      </c>
      <c r="G237" s="18" t="s">
        <v>13</v>
      </c>
      <c r="H237" s="19" t="s">
        <v>14</v>
      </c>
      <c r="I237" s="20"/>
      <c r="J237" s="17" t="s">
        <v>15</v>
      </c>
      <c r="K237" s="18" t="s">
        <v>10</v>
      </c>
      <c r="L237" s="16" t="s">
        <v>16</v>
      </c>
      <c r="M237" s="9">
        <v>150</v>
      </c>
      <c r="Z237" s="155" t="s">
        <v>62</v>
      </c>
      <c r="AA237" s="156"/>
      <c r="AB237" s="157"/>
    </row>
    <row r="238" spans="1:28" ht="12.75">
      <c r="A238" s="21" t="s">
        <v>16</v>
      </c>
      <c r="B238" s="135" t="s">
        <v>17</v>
      </c>
      <c r="C238" s="136" t="s">
        <v>18</v>
      </c>
      <c r="D238" s="137" t="s">
        <v>19</v>
      </c>
      <c r="E238" s="137" t="s">
        <v>20</v>
      </c>
      <c r="F238" s="137"/>
      <c r="G238" s="137"/>
      <c r="H238" s="23" t="s">
        <v>18</v>
      </c>
      <c r="I238" s="23" t="s">
        <v>15</v>
      </c>
      <c r="J238" s="22"/>
      <c r="K238" s="21" t="s">
        <v>17</v>
      </c>
      <c r="L238" s="21"/>
      <c r="M238" s="9">
        <v>150</v>
      </c>
      <c r="Z238" s="95" t="s">
        <v>61</v>
      </c>
      <c r="AA238" s="158" t="s">
        <v>66</v>
      </c>
      <c r="AB238" s="157"/>
    </row>
    <row r="239" spans="1:28" ht="16.5" customHeight="1">
      <c r="A239" s="24">
        <v>-1</v>
      </c>
      <c r="B239" s="25">
        <v>2</v>
      </c>
      <c r="C239" s="26">
        <v>5</v>
      </c>
      <c r="D239" s="138" t="s">
        <v>422</v>
      </c>
      <c r="E239" s="27" t="s">
        <v>54</v>
      </c>
      <c r="F239" s="28" t="s">
        <v>421</v>
      </c>
      <c r="G239" s="147">
        <v>8</v>
      </c>
      <c r="H239" s="29">
        <v>100</v>
      </c>
      <c r="I239" s="29"/>
      <c r="J239" s="30">
        <v>7</v>
      </c>
      <c r="K239" s="31">
        <v>2</v>
      </c>
      <c r="L239" s="24">
        <v>1</v>
      </c>
      <c r="M239" s="9"/>
      <c r="Z239" s="89" t="str">
        <f>C239&amp;"+"&amp;J239</f>
        <v>5+7</v>
      </c>
      <c r="AA239" s="90">
        <f>IF(AND(H239&gt;0,H239&lt;1),2*H239,MATCH(A239,{-40000,-0.4999999999,0.5,40000},1)-1)</f>
        <v>0</v>
      </c>
      <c r="AB239" s="86">
        <f>IF(AND(I239&gt;0,I239&lt;1),2*I239,MATCH(L239,{-40000,-0.4999999999,0.5,40000},1)-1)</f>
        <v>2</v>
      </c>
    </row>
    <row r="240" spans="1:28" ht="16.5" customHeight="1">
      <c r="A240" s="24">
        <v>7.5</v>
      </c>
      <c r="B240" s="25">
        <v>4</v>
      </c>
      <c r="C240" s="26">
        <v>6</v>
      </c>
      <c r="D240" s="154" t="s">
        <v>423</v>
      </c>
      <c r="E240" s="27" t="s">
        <v>53</v>
      </c>
      <c r="F240" s="28" t="s">
        <v>383</v>
      </c>
      <c r="G240" s="147">
        <v>4</v>
      </c>
      <c r="H240" s="29">
        <v>500</v>
      </c>
      <c r="I240" s="29"/>
      <c r="J240" s="30">
        <v>4</v>
      </c>
      <c r="K240" s="31">
        <v>0</v>
      </c>
      <c r="L240" s="24">
        <v>-7.5</v>
      </c>
      <c r="M240" s="9"/>
      <c r="Z240" s="91" t="str">
        <f>C240&amp;"+"&amp;J240</f>
        <v>6+4</v>
      </c>
      <c r="AA240" s="92">
        <f>IF(AND(H240&gt;0,H240&lt;1),2*H240,MATCH(A240,{-40000,-0.4999999999,0.5,40000},1)-1)</f>
        <v>2</v>
      </c>
      <c r="AB240" s="87">
        <f>IF(AND(I240&gt;0,I240&lt;1),2*I240,MATCH(L240,{-40000,-0.4999999999,0.5,40000},1)-1)</f>
        <v>0</v>
      </c>
    </row>
    <row r="241" spans="1:28" ht="16.5" customHeight="1">
      <c r="A241" s="24">
        <v>-5.5</v>
      </c>
      <c r="B241" s="25">
        <v>0</v>
      </c>
      <c r="C241" s="26">
        <v>1</v>
      </c>
      <c r="D241" s="138" t="s">
        <v>213</v>
      </c>
      <c r="E241" s="27" t="s">
        <v>52</v>
      </c>
      <c r="F241" s="153" t="s">
        <v>176</v>
      </c>
      <c r="G241" s="147">
        <v>7</v>
      </c>
      <c r="H241" s="29"/>
      <c r="I241" s="29">
        <v>100</v>
      </c>
      <c r="J241" s="30">
        <v>3</v>
      </c>
      <c r="K241" s="31">
        <v>4</v>
      </c>
      <c r="L241" s="24">
        <v>5.5</v>
      </c>
      <c r="M241" s="9"/>
      <c r="Z241" s="93" t="str">
        <f>C241&amp;"+"&amp;J241</f>
        <v>1+3</v>
      </c>
      <c r="AA241" s="94">
        <f>IF(AND(H241&gt;0,H241&lt;1),2*H241,MATCH(A241,{-40000,-0.4999999999,0.5,40000},1)-1)</f>
        <v>0</v>
      </c>
      <c r="AB241" s="88">
        <f>IF(AND(I241&gt;0,I241&lt;1),2*I241,MATCH(L241,{-40000,-0.4999999999,0.5,40000},1)-1)</f>
        <v>2</v>
      </c>
    </row>
  </sheetData>
  <sheetProtection/>
  <mergeCells count="42">
    <mergeCell ref="AA84:AB84"/>
    <mergeCell ref="AD84:AE84"/>
    <mergeCell ref="Z105:AB105"/>
    <mergeCell ref="AC105:AE105"/>
    <mergeCell ref="AA40:AB40"/>
    <mergeCell ref="AD40:AE40"/>
    <mergeCell ref="AA62:AB62"/>
    <mergeCell ref="AD62:AE62"/>
    <mergeCell ref="AA106:AB106"/>
    <mergeCell ref="AD106:AE106"/>
    <mergeCell ref="AA128:AB128"/>
    <mergeCell ref="AD128:AE128"/>
    <mergeCell ref="Z127:AB127"/>
    <mergeCell ref="AC127:AE127"/>
    <mergeCell ref="Z193:AB193"/>
    <mergeCell ref="AC193:AE193"/>
    <mergeCell ref="AA150:AB150"/>
    <mergeCell ref="AD150:AE150"/>
    <mergeCell ref="Z149:AB149"/>
    <mergeCell ref="AC149:AE149"/>
    <mergeCell ref="Z171:AB171"/>
    <mergeCell ref="AC171:AE171"/>
    <mergeCell ref="AD18:AE18"/>
    <mergeCell ref="AC17:AE17"/>
    <mergeCell ref="AA216:AB216"/>
    <mergeCell ref="AD216:AE216"/>
    <mergeCell ref="Z215:AB215"/>
    <mergeCell ref="AC215:AE215"/>
    <mergeCell ref="AA172:AB172"/>
    <mergeCell ref="AD172:AE172"/>
    <mergeCell ref="AA194:AB194"/>
    <mergeCell ref="AD194:AE194"/>
    <mergeCell ref="Z237:AB237"/>
    <mergeCell ref="AA238:AB238"/>
    <mergeCell ref="Z17:AB17"/>
    <mergeCell ref="Z39:AB39"/>
    <mergeCell ref="AC39:AE39"/>
    <mergeCell ref="Z61:AB61"/>
    <mergeCell ref="AC61:AE61"/>
    <mergeCell ref="Z83:AB83"/>
    <mergeCell ref="AC83:AE83"/>
    <mergeCell ref="AA18:AB18"/>
  </mergeCells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93" r:id="rId1"/>
  <headerFooter alignWithMargins="0">
    <oddHeader>&amp;R&amp;P</oddHeader>
  </headerFooter>
  <rowBreaks count="3" manualBreakCount="3">
    <brk id="66" max="255" man="1"/>
    <brk id="132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2019-05-20T04:40:38Z</cp:lastPrinted>
  <dcterms:created xsi:type="dcterms:W3CDTF">2002-10-30T10:24:39Z</dcterms:created>
  <dcterms:modified xsi:type="dcterms:W3CDTF">2019-07-30T19:34:40Z</dcterms:modified>
  <cp:category/>
  <cp:version/>
  <cp:contentType/>
  <cp:contentStatus/>
</cp:coreProperties>
</file>